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tanem\Documents\ExBu\"/>
    </mc:Choice>
  </mc:AlternateContent>
  <xr:revisionPtr revIDLastSave="0" documentId="13_ncr:1_{BF48097D-4C34-491B-8405-C72A1C66A8EA}" xr6:coauthVersionLast="47" xr6:coauthVersionMax="47" xr10:uidLastSave="{00000000-0000-0000-0000-000000000000}"/>
  <bookViews>
    <workbookView xWindow="43095" yWindow="5220" windowWidth="14610" windowHeight="15585" activeTab="1" xr2:uid="{00000000-000D-0000-FFFF-FFFF00000000}"/>
  </bookViews>
  <sheets>
    <sheet name="市郡別一覧" sheetId="3" r:id="rId1"/>
    <sheet name="部数表" sheetId="4" r:id="rId2"/>
  </sheets>
  <definedNames>
    <definedName name="OLE_LINK1" localSheetId="1">部数表!$C$197</definedName>
    <definedName name="_xlnm.Print_Area" localSheetId="0">市郡別一覧!$B$1:$L$43</definedName>
    <definedName name="_xlnm.Print_Area" localSheetId="1">部数表!$B$6:$U$223</definedName>
    <definedName name="_xlnm.Print_Titles" localSheetId="1">部数表!$B:$V,部数表!$2:$5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2" i="4" l="1"/>
  <c r="B191" i="4"/>
  <c r="V191" i="4" s="1"/>
  <c r="B187" i="4"/>
  <c r="V187" i="4" s="1"/>
  <c r="V189" i="4" s="1"/>
  <c r="U189" i="4" s="1"/>
  <c r="B178" i="4"/>
  <c r="V178" i="4" s="1"/>
  <c r="U186" i="4" s="1"/>
  <c r="I33" i="3" s="1"/>
  <c r="B168" i="4"/>
  <c r="V168" i="4" s="1"/>
  <c r="V169" i="4" s="1"/>
  <c r="B159" i="4"/>
  <c r="V159" i="4" s="1"/>
  <c r="U167" i="4" s="1"/>
  <c r="I27" i="3" s="1"/>
  <c r="B153" i="4"/>
  <c r="V153" i="4" s="1"/>
  <c r="B149" i="4"/>
  <c r="V149" i="4" s="1"/>
  <c r="U152" i="4" s="1"/>
  <c r="I25" i="3" s="1"/>
  <c r="B125" i="4"/>
  <c r="V125" i="4" s="1"/>
  <c r="V139" i="4" s="1"/>
  <c r="U139" i="4" s="1"/>
  <c r="B119" i="4"/>
  <c r="F119" i="4" s="1"/>
  <c r="F121" i="4" s="1"/>
  <c r="E121" i="4" s="1"/>
  <c r="B111" i="4"/>
  <c r="R111" i="4" s="1"/>
  <c r="R115" i="4" s="1"/>
  <c r="Q115" i="4" s="1"/>
  <c r="B101" i="4"/>
  <c r="N101" i="4" s="1"/>
  <c r="N106" i="4" s="1"/>
  <c r="M106" i="4" s="1"/>
  <c r="M110" i="4" s="1"/>
  <c r="G17" i="3" s="1"/>
  <c r="B89" i="4"/>
  <c r="V89" i="4" s="1"/>
  <c r="B83" i="4"/>
  <c r="V83" i="4" s="1"/>
  <c r="B72" i="4"/>
  <c r="J72" i="4" s="1"/>
  <c r="J75" i="4" s="1"/>
  <c r="I75" i="4" s="1"/>
  <c r="B64" i="4"/>
  <c r="V64" i="4" s="1"/>
  <c r="V68" i="4" s="1"/>
  <c r="U68" i="4" s="1"/>
  <c r="B57" i="4"/>
  <c r="R57" i="4" s="1"/>
  <c r="B6" i="4"/>
  <c r="V6" i="4" s="1"/>
  <c r="T195" i="4"/>
  <c r="Q195" i="4"/>
  <c r="P195" i="4"/>
  <c r="M195" i="4"/>
  <c r="L195" i="4"/>
  <c r="I195" i="4"/>
  <c r="H195" i="4"/>
  <c r="D195" i="4"/>
  <c r="T190" i="4"/>
  <c r="P190" i="4"/>
  <c r="L190" i="4"/>
  <c r="I190" i="4"/>
  <c r="H190" i="4"/>
  <c r="D190" i="4"/>
  <c r="T186" i="4"/>
  <c r="Q186" i="4"/>
  <c r="H33" i="3" s="1"/>
  <c r="P186" i="4"/>
  <c r="M186" i="4"/>
  <c r="L186" i="4"/>
  <c r="H186" i="4"/>
  <c r="D186" i="4"/>
  <c r="T177" i="4"/>
  <c r="P177" i="4"/>
  <c r="M177" i="4"/>
  <c r="G31" i="3" s="1"/>
  <c r="L177" i="4"/>
  <c r="H177" i="4"/>
  <c r="D177" i="4"/>
  <c r="T167" i="4"/>
  <c r="P167" i="4"/>
  <c r="I167" i="4"/>
  <c r="H167" i="4"/>
  <c r="D167" i="4"/>
  <c r="T158" i="4"/>
  <c r="P158" i="4"/>
  <c r="L158" i="4"/>
  <c r="H158" i="4"/>
  <c r="D158" i="4"/>
  <c r="T152" i="4"/>
  <c r="P152" i="4"/>
  <c r="M152" i="4"/>
  <c r="L152" i="4"/>
  <c r="I152" i="4"/>
  <c r="H152" i="4"/>
  <c r="D152" i="4"/>
  <c r="T148" i="4"/>
  <c r="P148" i="4"/>
  <c r="L148" i="4"/>
  <c r="I148" i="4"/>
  <c r="F21" i="3" s="1"/>
  <c r="H148" i="4"/>
  <c r="D148" i="4"/>
  <c r="T124" i="4"/>
  <c r="P124" i="4"/>
  <c r="M124" i="4"/>
  <c r="L124" i="4"/>
  <c r="I124" i="4"/>
  <c r="H124" i="4"/>
  <c r="D124" i="4"/>
  <c r="Q123" i="4"/>
  <c r="T118" i="4"/>
  <c r="P118" i="4"/>
  <c r="L118" i="4"/>
  <c r="H118" i="4"/>
  <c r="D118" i="4"/>
  <c r="T110" i="4"/>
  <c r="P110" i="4"/>
  <c r="L110" i="4"/>
  <c r="H110" i="4"/>
  <c r="D110" i="4"/>
  <c r="T100" i="4"/>
  <c r="P100" i="4"/>
  <c r="L100" i="4"/>
  <c r="I100" i="4"/>
  <c r="H100" i="4"/>
  <c r="D100" i="4"/>
  <c r="T88" i="4"/>
  <c r="P88" i="4"/>
  <c r="L88" i="4"/>
  <c r="H88" i="4"/>
  <c r="D88" i="4"/>
  <c r="T82" i="4"/>
  <c r="L82" i="4"/>
  <c r="H82" i="4"/>
  <c r="D82" i="4"/>
  <c r="U79" i="4"/>
  <c r="Q79" i="4"/>
  <c r="M79" i="4"/>
  <c r="I79" i="4"/>
  <c r="Q78" i="4"/>
  <c r="M78" i="4"/>
  <c r="I78" i="4"/>
  <c r="Q77" i="4"/>
  <c r="M77" i="4"/>
  <c r="I77" i="4"/>
  <c r="M76" i="4"/>
  <c r="M74" i="4"/>
  <c r="M73" i="4"/>
  <c r="T71" i="4"/>
  <c r="P71" i="4"/>
  <c r="M71" i="4"/>
  <c r="L71" i="4"/>
  <c r="H71" i="4"/>
  <c r="D71" i="4"/>
  <c r="Q70" i="4"/>
  <c r="Q69" i="4"/>
  <c r="U67" i="4"/>
  <c r="Q67" i="4"/>
  <c r="U66" i="4"/>
  <c r="P63" i="4"/>
  <c r="L63" i="4"/>
  <c r="D63" i="4"/>
  <c r="U61" i="4"/>
  <c r="U60" i="4"/>
  <c r="Q60" i="4"/>
  <c r="M60" i="4"/>
  <c r="I60" i="4"/>
  <c r="U59" i="4"/>
  <c r="Q59" i="4"/>
  <c r="M59" i="4"/>
  <c r="I59" i="4"/>
  <c r="U58" i="4"/>
  <c r="I58" i="4"/>
  <c r="T56" i="4"/>
  <c r="P56" i="4"/>
  <c r="L56" i="4"/>
  <c r="H56" i="4"/>
  <c r="D56" i="4"/>
  <c r="U55" i="4"/>
  <c r="Q53" i="4"/>
  <c r="Q52" i="4"/>
  <c r="Q51" i="4"/>
  <c r="Q50" i="4"/>
  <c r="Q49" i="4"/>
  <c r="Q48" i="4"/>
  <c r="Q47" i="4"/>
  <c r="Q46" i="4"/>
  <c r="Q45" i="4"/>
  <c r="Q44" i="4"/>
  <c r="M44" i="4"/>
  <c r="Q43" i="4"/>
  <c r="M43" i="4"/>
  <c r="Q42" i="4"/>
  <c r="Q41" i="4"/>
  <c r="Q40" i="4"/>
  <c r="M40" i="4"/>
  <c r="Q39" i="4"/>
  <c r="M36" i="4"/>
  <c r="M35" i="4"/>
  <c r="M15" i="4"/>
  <c r="J38" i="3"/>
  <c r="I38" i="3"/>
  <c r="H38" i="3"/>
  <c r="G38" i="3"/>
  <c r="F38" i="3"/>
  <c r="E38" i="3"/>
  <c r="J37" i="3"/>
  <c r="K36" i="3"/>
  <c r="J35" i="3"/>
  <c r="K34" i="3"/>
  <c r="J33" i="3"/>
  <c r="K32" i="3"/>
  <c r="J31" i="3"/>
  <c r="K30" i="3"/>
  <c r="J29" i="3"/>
  <c r="K28" i="3"/>
  <c r="J27" i="3"/>
  <c r="K26" i="3"/>
  <c r="J25" i="3"/>
  <c r="K24" i="3"/>
  <c r="J23" i="3"/>
  <c r="K22" i="3"/>
  <c r="J21" i="3"/>
  <c r="K20" i="3"/>
  <c r="J19" i="3"/>
  <c r="K18" i="3"/>
  <c r="J17" i="3"/>
  <c r="K16" i="3"/>
  <c r="J15" i="3"/>
  <c r="K14" i="3"/>
  <c r="J13" i="3"/>
  <c r="K12" i="3"/>
  <c r="J11" i="3"/>
  <c r="K10" i="3"/>
  <c r="J9" i="3"/>
  <c r="K8" i="3"/>
  <c r="J7" i="3"/>
  <c r="K6" i="3"/>
  <c r="J5" i="3"/>
  <c r="K4" i="3"/>
  <c r="V129" i="4" l="1"/>
  <c r="V130" i="4"/>
  <c r="V134" i="4"/>
  <c r="U134" i="4" s="1"/>
  <c r="V135" i="4"/>
  <c r="U135" i="4" s="1"/>
  <c r="V131" i="4"/>
  <c r="U131" i="4" s="1"/>
  <c r="V136" i="4"/>
  <c r="U136" i="4" s="1"/>
  <c r="V132" i="4"/>
  <c r="U132" i="4" s="1"/>
  <c r="V137" i="4"/>
  <c r="U137" i="4" s="1"/>
  <c r="V138" i="4"/>
  <c r="U138" i="4" s="1"/>
  <c r="V128" i="4"/>
  <c r="U128" i="4" s="1"/>
  <c r="V133" i="4"/>
  <c r="U133" i="4" s="1"/>
  <c r="U63" i="4"/>
  <c r="I7" i="3" s="1"/>
  <c r="I63" i="4"/>
  <c r="F7" i="3" s="1"/>
  <c r="B195" i="4"/>
  <c r="B110" i="4"/>
  <c r="B88" i="4"/>
  <c r="B71" i="4"/>
  <c r="V101" i="4"/>
  <c r="V104" i="4" s="1"/>
  <c r="U104" i="4" s="1"/>
  <c r="J159" i="4"/>
  <c r="F111" i="4"/>
  <c r="F113" i="4" s="1"/>
  <c r="E113" i="4" s="1"/>
  <c r="B82" i="4"/>
  <c r="B190" i="4"/>
  <c r="B152" i="4"/>
  <c r="B56" i="4"/>
  <c r="B177" i="4"/>
  <c r="B63" i="4"/>
  <c r="B118" i="4"/>
  <c r="B158" i="4"/>
  <c r="B186" i="4"/>
  <c r="B100" i="4"/>
  <c r="B148" i="4"/>
  <c r="J119" i="4"/>
  <c r="B124" i="4"/>
  <c r="B167" i="4"/>
  <c r="N159" i="4"/>
  <c r="R119" i="4"/>
  <c r="R121" i="4" s="1"/>
  <c r="Q121" i="4" s="1"/>
  <c r="V119" i="4"/>
  <c r="V121" i="4" s="1"/>
  <c r="U121" i="4" s="1"/>
  <c r="U124" i="4" s="1"/>
  <c r="I23" i="3" s="1"/>
  <c r="R101" i="4"/>
  <c r="R102" i="4" s="1"/>
  <c r="Q102" i="4" s="1"/>
  <c r="Q110" i="4" s="1"/>
  <c r="H17" i="3" s="1"/>
  <c r="R72" i="4"/>
  <c r="R75" i="4" s="1"/>
  <c r="Q75" i="4" s="1"/>
  <c r="F101" i="4"/>
  <c r="N119" i="4"/>
  <c r="F187" i="4"/>
  <c r="F188" i="4" s="1"/>
  <c r="E188" i="4" s="1"/>
  <c r="E190" i="4" s="1"/>
  <c r="N89" i="4"/>
  <c r="M100" i="4" s="1"/>
  <c r="G15" i="3" s="1"/>
  <c r="J111" i="4"/>
  <c r="J112" i="4" s="1"/>
  <c r="J89" i="4"/>
  <c r="V111" i="4"/>
  <c r="V112" i="4" s="1"/>
  <c r="U112" i="4" s="1"/>
  <c r="J39" i="3"/>
  <c r="K38" i="3"/>
  <c r="N168" i="4"/>
  <c r="N72" i="4"/>
  <c r="N75" i="4" s="1"/>
  <c r="M75" i="4" s="1"/>
  <c r="F168" i="4"/>
  <c r="F171" i="4" s="1"/>
  <c r="E171" i="4" s="1"/>
  <c r="J168" i="4"/>
  <c r="J169" i="4" s="1"/>
  <c r="I169" i="4" s="1"/>
  <c r="I177" i="4" s="1"/>
  <c r="F31" i="3" s="1"/>
  <c r="V72" i="4"/>
  <c r="V73" i="4" s="1"/>
  <c r="U73" i="4" s="1"/>
  <c r="R187" i="4"/>
  <c r="R188" i="4" s="1"/>
  <c r="Q188" i="4" s="1"/>
  <c r="Q190" i="4" s="1"/>
  <c r="H35" i="3" s="1"/>
  <c r="F64" i="4"/>
  <c r="J64" i="4"/>
  <c r="J69" i="4" s="1"/>
  <c r="I69" i="4" s="1"/>
  <c r="I71" i="4" s="1"/>
  <c r="F9" i="3" s="1"/>
  <c r="R168" i="4"/>
  <c r="R169" i="4" s="1"/>
  <c r="Q169" i="4" s="1"/>
  <c r="Q177" i="4" s="1"/>
  <c r="H31" i="3" s="1"/>
  <c r="R89" i="4"/>
  <c r="R96" i="4" s="1"/>
  <c r="Q100" i="4" s="1"/>
  <c r="H15" i="3" s="1"/>
  <c r="F72" i="4"/>
  <c r="N111" i="4"/>
  <c r="N115" i="4" s="1"/>
  <c r="M115" i="4" s="1"/>
  <c r="R61" i="4"/>
  <c r="Q61" i="4" s="1"/>
  <c r="R58" i="4"/>
  <c r="Q58" i="4" s="1"/>
  <c r="V57" i="4"/>
  <c r="N57" i="4"/>
  <c r="F122" i="4"/>
  <c r="E122" i="4" s="1"/>
  <c r="R113" i="4"/>
  <c r="Q113" i="4" s="1"/>
  <c r="V85" i="4"/>
  <c r="U85" i="4" s="1"/>
  <c r="V84" i="4"/>
  <c r="U84" i="4" s="1"/>
  <c r="V126" i="4"/>
  <c r="U126" i="4" s="1"/>
  <c r="V127" i="4"/>
  <c r="U127" i="4" s="1"/>
  <c r="U71" i="4"/>
  <c r="I9" i="3" s="1"/>
  <c r="V193" i="4"/>
  <c r="U193" i="4" s="1"/>
  <c r="V194" i="4"/>
  <c r="U194" i="4" s="1"/>
  <c r="V54" i="4"/>
  <c r="V94" i="4"/>
  <c r="U100" i="4" s="1"/>
  <c r="I15" i="3" s="1"/>
  <c r="F125" i="4"/>
  <c r="F153" i="4"/>
  <c r="J125" i="4"/>
  <c r="J153" i="4"/>
  <c r="J154" i="4" s="1"/>
  <c r="I158" i="4" s="1"/>
  <c r="F29" i="3" s="1"/>
  <c r="N125" i="4"/>
  <c r="N153" i="4"/>
  <c r="N154" i="4" s="1"/>
  <c r="M154" i="4" s="1"/>
  <c r="M158" i="4" s="1"/>
  <c r="G29" i="3" s="1"/>
  <c r="N64" i="4"/>
  <c r="F83" i="4"/>
  <c r="R125" i="4"/>
  <c r="R153" i="4"/>
  <c r="F191" i="4"/>
  <c r="F192" i="4" s="1"/>
  <c r="E192" i="4" s="1"/>
  <c r="E195" i="4" s="1"/>
  <c r="R64" i="4"/>
  <c r="J83" i="4"/>
  <c r="F120" i="4"/>
  <c r="E120" i="4" s="1"/>
  <c r="V188" i="4"/>
  <c r="U188" i="4" s="1"/>
  <c r="U190" i="4" s="1"/>
  <c r="I35" i="3" s="1"/>
  <c r="J191" i="4"/>
  <c r="F6" i="4"/>
  <c r="J73" i="4"/>
  <c r="I73" i="4" s="1"/>
  <c r="N83" i="4"/>
  <c r="F178" i="4"/>
  <c r="N191" i="4"/>
  <c r="J6" i="4"/>
  <c r="F57" i="4"/>
  <c r="R83" i="4"/>
  <c r="R84" i="4" s="1"/>
  <c r="Q84" i="4" s="1"/>
  <c r="Q88" i="4" s="1"/>
  <c r="H13" i="3" s="1"/>
  <c r="F149" i="4"/>
  <c r="V175" i="4"/>
  <c r="U175" i="4" s="1"/>
  <c r="U177" i="4" s="1"/>
  <c r="I31" i="3" s="1"/>
  <c r="J178" i="4"/>
  <c r="I186" i="4" s="1"/>
  <c r="F33" i="3" s="1"/>
  <c r="R191" i="4"/>
  <c r="N6" i="4"/>
  <c r="N8" i="4" s="1"/>
  <c r="J57" i="4"/>
  <c r="R112" i="4"/>
  <c r="Q112" i="4" s="1"/>
  <c r="J149" i="4"/>
  <c r="F159" i="4"/>
  <c r="N178" i="4"/>
  <c r="R6" i="4"/>
  <c r="R10" i="4" s="1"/>
  <c r="Q10" i="4" s="1"/>
  <c r="N149" i="4"/>
  <c r="R178" i="4"/>
  <c r="R149" i="4"/>
  <c r="J187" i="4"/>
  <c r="F89" i="4"/>
  <c r="J101" i="4"/>
  <c r="R159" i="4"/>
  <c r="N187" i="4"/>
  <c r="N188" i="4" s="1"/>
  <c r="M188" i="4" s="1"/>
  <c r="M190" i="4" s="1"/>
  <c r="G35" i="3" s="1"/>
  <c r="F80" i="4" l="1"/>
  <c r="E80" i="4" s="1"/>
  <c r="F77" i="4"/>
  <c r="E77" i="4" s="1"/>
  <c r="F108" i="4"/>
  <c r="E108" i="4" s="1"/>
  <c r="F106" i="4"/>
  <c r="E106" i="4" s="1"/>
  <c r="F114" i="4"/>
  <c r="E114" i="4" s="1"/>
  <c r="F147" i="4"/>
  <c r="E147" i="4" s="1"/>
  <c r="F143" i="4"/>
  <c r="F138" i="4"/>
  <c r="E138" i="4" s="1"/>
  <c r="F133" i="4"/>
  <c r="E133" i="4" s="1"/>
  <c r="F137" i="4"/>
  <c r="E137" i="4" s="1"/>
  <c r="F139" i="4"/>
  <c r="E139" i="4" s="1"/>
  <c r="F146" i="4"/>
  <c r="E146" i="4" s="1"/>
  <c r="F142" i="4"/>
  <c r="E142" i="4" s="1"/>
  <c r="F140" i="4"/>
  <c r="E140" i="4" s="1"/>
  <c r="F136" i="4"/>
  <c r="E136" i="4" s="1"/>
  <c r="F135" i="4"/>
  <c r="E135" i="4" s="1"/>
  <c r="F144" i="4"/>
  <c r="F145" i="4"/>
  <c r="F141" i="4"/>
  <c r="E141" i="4" s="1"/>
  <c r="F134" i="4"/>
  <c r="E134" i="4" s="1"/>
  <c r="R135" i="4"/>
  <c r="Q135" i="4" s="1"/>
  <c r="R127" i="4"/>
  <c r="Q127" i="4" s="1"/>
  <c r="R134" i="4"/>
  <c r="Q134" i="4" s="1"/>
  <c r="R146" i="4"/>
  <c r="Q146" i="4" s="1"/>
  <c r="R141" i="4"/>
  <c r="Q141" i="4" s="1"/>
  <c r="R133" i="4"/>
  <c r="Q133" i="4" s="1"/>
  <c r="R142" i="4"/>
  <c r="Q142" i="4" s="1"/>
  <c r="R145" i="4"/>
  <c r="Q145" i="4" s="1"/>
  <c r="R140" i="4"/>
  <c r="Q140" i="4" s="1"/>
  <c r="R132" i="4"/>
  <c r="Q132" i="4" s="1"/>
  <c r="R138" i="4"/>
  <c r="Q138" i="4" s="1"/>
  <c r="R129" i="4"/>
  <c r="R136" i="4"/>
  <c r="Q136" i="4" s="1"/>
  <c r="R143" i="4"/>
  <c r="Q143" i="4" s="1"/>
  <c r="R139" i="4"/>
  <c r="Q139" i="4" s="1"/>
  <c r="R131" i="4"/>
  <c r="Q131" i="4" s="1"/>
  <c r="R130" i="4"/>
  <c r="R137" i="4"/>
  <c r="Q137" i="4" s="1"/>
  <c r="F104" i="4"/>
  <c r="E104" i="4" s="1"/>
  <c r="V106" i="4"/>
  <c r="U106" i="4" s="1"/>
  <c r="V107" i="4"/>
  <c r="U107" i="4" s="1"/>
  <c r="V103" i="4"/>
  <c r="U103" i="4" s="1"/>
  <c r="F48" i="4"/>
  <c r="E48" i="4" s="1"/>
  <c r="F40" i="4"/>
  <c r="E40" i="4" s="1"/>
  <c r="F55" i="4"/>
  <c r="E55" i="4" s="1"/>
  <c r="F47" i="4"/>
  <c r="E47" i="4" s="1"/>
  <c r="F39" i="4"/>
  <c r="E39" i="4" s="1"/>
  <c r="F45" i="4"/>
  <c r="E45" i="4" s="1"/>
  <c r="F54" i="4"/>
  <c r="E54" i="4" s="1"/>
  <c r="F46" i="4"/>
  <c r="E46" i="4" s="1"/>
  <c r="F52" i="4"/>
  <c r="E52" i="4" s="1"/>
  <c r="F44" i="4"/>
  <c r="E44" i="4" s="1"/>
  <c r="F53" i="4"/>
  <c r="E53" i="4" s="1"/>
  <c r="F51" i="4"/>
  <c r="E51" i="4" s="1"/>
  <c r="F43" i="4"/>
  <c r="E43" i="4" s="1"/>
  <c r="F50" i="4"/>
  <c r="E50" i="4" s="1"/>
  <c r="F42" i="4"/>
  <c r="E42" i="4" s="1"/>
  <c r="F49" i="4"/>
  <c r="E49" i="4" s="1"/>
  <c r="F41" i="4"/>
  <c r="E41" i="4" s="1"/>
  <c r="F65" i="4"/>
  <c r="E65" i="4" s="1"/>
  <c r="F69" i="4"/>
  <c r="E69" i="4" s="1"/>
  <c r="F115" i="4"/>
  <c r="E115" i="4" s="1"/>
  <c r="F112" i="4"/>
  <c r="E112" i="4" s="1"/>
  <c r="V109" i="4"/>
  <c r="U109" i="4" s="1"/>
  <c r="F117" i="4"/>
  <c r="E117" i="4" s="1"/>
  <c r="E37" i="3"/>
  <c r="E35" i="3"/>
  <c r="K35" i="3" s="1"/>
  <c r="C187" i="4"/>
  <c r="F103" i="4"/>
  <c r="E103" i="4" s="1"/>
  <c r="R76" i="4"/>
  <c r="Q76" i="4" s="1"/>
  <c r="F109" i="4"/>
  <c r="E109" i="4" s="1"/>
  <c r="F102" i="4"/>
  <c r="E102" i="4" s="1"/>
  <c r="F116" i="4"/>
  <c r="E116" i="4" s="1"/>
  <c r="R122" i="4"/>
  <c r="Q122" i="4" s="1"/>
  <c r="R120" i="4"/>
  <c r="Q120" i="4" s="1"/>
  <c r="R74" i="4"/>
  <c r="Q74" i="4" s="1"/>
  <c r="R80" i="4"/>
  <c r="Q80" i="4" s="1"/>
  <c r="R73" i="4"/>
  <c r="Q73" i="4" s="1"/>
  <c r="J113" i="4"/>
  <c r="I113" i="4" s="1"/>
  <c r="I118" i="4" s="1"/>
  <c r="F19" i="3" s="1"/>
  <c r="V114" i="4"/>
  <c r="U114" i="4" s="1"/>
  <c r="U118" i="4" s="1"/>
  <c r="I19" i="3" s="1"/>
  <c r="F173" i="4"/>
  <c r="E173" i="4" s="1"/>
  <c r="F169" i="4"/>
  <c r="E169" i="4" s="1"/>
  <c r="N80" i="4"/>
  <c r="M80" i="4" s="1"/>
  <c r="M82" i="4" s="1"/>
  <c r="G11" i="3" s="1"/>
  <c r="F170" i="4"/>
  <c r="E170" i="4" s="1"/>
  <c r="F172" i="4"/>
  <c r="E172" i="4" s="1"/>
  <c r="F174" i="4"/>
  <c r="E174" i="4" s="1"/>
  <c r="F176" i="4"/>
  <c r="E176" i="4" s="1"/>
  <c r="F175" i="4"/>
  <c r="E175" i="4" s="1"/>
  <c r="V75" i="4"/>
  <c r="U75" i="4" s="1"/>
  <c r="F68" i="4"/>
  <c r="E68" i="4" s="1"/>
  <c r="V74" i="4"/>
  <c r="U74" i="4" s="1"/>
  <c r="V76" i="4"/>
  <c r="U76" i="4" s="1"/>
  <c r="F66" i="4"/>
  <c r="E66" i="4" s="1"/>
  <c r="V78" i="4"/>
  <c r="U78" i="4" s="1"/>
  <c r="V77" i="4"/>
  <c r="U77" i="4" s="1"/>
  <c r="N113" i="4"/>
  <c r="M113" i="4" s="1"/>
  <c r="M118" i="4" s="1"/>
  <c r="G19" i="3" s="1"/>
  <c r="F67" i="4"/>
  <c r="E67" i="4" s="1"/>
  <c r="N58" i="4"/>
  <c r="M58" i="4" s="1"/>
  <c r="M63" i="4" s="1"/>
  <c r="G7" i="3" s="1"/>
  <c r="F73" i="4"/>
  <c r="E73" i="4" s="1"/>
  <c r="F78" i="4"/>
  <c r="E78" i="4" s="1"/>
  <c r="F79" i="4"/>
  <c r="E79" i="4" s="1"/>
  <c r="F76" i="4"/>
  <c r="F74" i="4"/>
  <c r="E74" i="4" s="1"/>
  <c r="F81" i="4"/>
  <c r="E81" i="4" s="1"/>
  <c r="Q63" i="4"/>
  <c r="H7" i="3" s="1"/>
  <c r="Q118" i="4"/>
  <c r="H19" i="3" s="1"/>
  <c r="U195" i="4"/>
  <c r="I37" i="3" s="1"/>
  <c r="F75" i="4"/>
  <c r="E75" i="4" s="1"/>
  <c r="U158" i="4"/>
  <c r="I29" i="3" s="1"/>
  <c r="I82" i="4"/>
  <c r="F11" i="3" s="1"/>
  <c r="U88" i="4"/>
  <c r="I13" i="3" s="1"/>
  <c r="E124" i="4"/>
  <c r="F180" i="4"/>
  <c r="E180" i="4" s="1"/>
  <c r="F185" i="4"/>
  <c r="E185" i="4" s="1"/>
  <c r="F179" i="4"/>
  <c r="E179" i="4" s="1"/>
  <c r="F184" i="4"/>
  <c r="E184" i="4" s="1"/>
  <c r="F183" i="4"/>
  <c r="E183" i="4" s="1"/>
  <c r="F182" i="4"/>
  <c r="E182" i="4" s="1"/>
  <c r="F181" i="4"/>
  <c r="E181" i="4" s="1"/>
  <c r="R150" i="4"/>
  <c r="Q150" i="4" s="1"/>
  <c r="Q152" i="4" s="1"/>
  <c r="H25" i="3" s="1"/>
  <c r="R151" i="4"/>
  <c r="N34" i="4"/>
  <c r="N31" i="4"/>
  <c r="N9" i="4"/>
  <c r="M9" i="4" s="1"/>
  <c r="N33" i="4"/>
  <c r="M33" i="4" s="1"/>
  <c r="N7" i="4"/>
  <c r="M7" i="4" s="1"/>
  <c r="N32" i="4"/>
  <c r="N129" i="4"/>
  <c r="M129" i="4" s="1"/>
  <c r="N131" i="4"/>
  <c r="M131" i="4" s="1"/>
  <c r="N127" i="4"/>
  <c r="M127" i="4" s="1"/>
  <c r="N128" i="4"/>
  <c r="M128" i="4" s="1"/>
  <c r="N130" i="4"/>
  <c r="M130" i="4" s="1"/>
  <c r="F99" i="4"/>
  <c r="E99" i="4" s="1"/>
  <c r="F93" i="4"/>
  <c r="E93" i="4" s="1"/>
  <c r="F94" i="4"/>
  <c r="E94" i="4" s="1"/>
  <c r="F98" i="4"/>
  <c r="E98" i="4" s="1"/>
  <c r="F92" i="4"/>
  <c r="E92" i="4" s="1"/>
  <c r="F97" i="4"/>
  <c r="E97" i="4" s="1"/>
  <c r="F91" i="4"/>
  <c r="E91" i="4" s="1"/>
  <c r="F96" i="4"/>
  <c r="E96" i="4" s="1"/>
  <c r="F95" i="4"/>
  <c r="E95" i="4" s="1"/>
  <c r="F90" i="4"/>
  <c r="E90" i="4" s="1"/>
  <c r="N85" i="4"/>
  <c r="M85" i="4" s="1"/>
  <c r="N84" i="4"/>
  <c r="M84" i="4" s="1"/>
  <c r="R155" i="4"/>
  <c r="Q155" i="4" s="1"/>
  <c r="R126" i="4"/>
  <c r="F150" i="4"/>
  <c r="E150" i="4" s="1"/>
  <c r="F151" i="4"/>
  <c r="E151" i="4" s="1"/>
  <c r="F25" i="4"/>
  <c r="E25" i="4" s="1"/>
  <c r="F17" i="4"/>
  <c r="E17" i="4" s="1"/>
  <c r="F7" i="4"/>
  <c r="E7" i="4" s="1"/>
  <c r="F37" i="4"/>
  <c r="E37" i="4" s="1"/>
  <c r="F34" i="4"/>
  <c r="E34" i="4" s="1"/>
  <c r="F24" i="4"/>
  <c r="E24" i="4" s="1"/>
  <c r="F16" i="4"/>
  <c r="E16" i="4" s="1"/>
  <c r="F31" i="4"/>
  <c r="E31" i="4" s="1"/>
  <c r="F23" i="4"/>
  <c r="E23" i="4" s="1"/>
  <c r="F15" i="4"/>
  <c r="E15" i="4" s="1"/>
  <c r="F11" i="4"/>
  <c r="E11" i="4" s="1"/>
  <c r="F18" i="4"/>
  <c r="E18" i="4" s="1"/>
  <c r="F30" i="4"/>
  <c r="E30" i="4" s="1"/>
  <c r="F22" i="4"/>
  <c r="E22" i="4" s="1"/>
  <c r="F26" i="4"/>
  <c r="E26" i="4" s="1"/>
  <c r="F36" i="4"/>
  <c r="E36" i="4" s="1"/>
  <c r="F14" i="4"/>
  <c r="E14" i="4" s="1"/>
  <c r="F9" i="4"/>
  <c r="E9" i="4" s="1"/>
  <c r="F33" i="4"/>
  <c r="E33" i="4" s="1"/>
  <c r="F29" i="4"/>
  <c r="E29" i="4" s="1"/>
  <c r="F21" i="4"/>
  <c r="E21" i="4" s="1"/>
  <c r="F32" i="4"/>
  <c r="E32" i="4" s="1"/>
  <c r="F13" i="4"/>
  <c r="E13" i="4" s="1"/>
  <c r="F28" i="4"/>
  <c r="E28" i="4" s="1"/>
  <c r="F20" i="4"/>
  <c r="E20" i="4" s="1"/>
  <c r="F8" i="4"/>
  <c r="E8" i="4" s="1"/>
  <c r="F38" i="4"/>
  <c r="E38" i="4" s="1"/>
  <c r="F35" i="4"/>
  <c r="E35" i="4" s="1"/>
  <c r="F27" i="4"/>
  <c r="E27" i="4" s="1"/>
  <c r="F19" i="4"/>
  <c r="E19" i="4" s="1"/>
  <c r="F12" i="4"/>
  <c r="E12" i="4" s="1"/>
  <c r="F10" i="4"/>
  <c r="E10" i="4" s="1"/>
  <c r="F86" i="4"/>
  <c r="E86" i="4" s="1"/>
  <c r="F84" i="4"/>
  <c r="E84" i="4" s="1"/>
  <c r="F87" i="4"/>
  <c r="E87" i="4" s="1"/>
  <c r="F85" i="4"/>
  <c r="E85" i="4" s="1"/>
  <c r="F156" i="4"/>
  <c r="E156" i="4" s="1"/>
  <c r="F154" i="4"/>
  <c r="E154" i="4" s="1"/>
  <c r="F155" i="4"/>
  <c r="E155" i="4" s="1"/>
  <c r="U148" i="4"/>
  <c r="I21" i="3" s="1"/>
  <c r="F132" i="4"/>
  <c r="E132" i="4" s="1"/>
  <c r="F130" i="4"/>
  <c r="F129" i="4"/>
  <c r="E129" i="4" s="1"/>
  <c r="F126" i="4"/>
  <c r="E126" i="4" s="1"/>
  <c r="F131" i="4"/>
  <c r="E131" i="4" s="1"/>
  <c r="F128" i="4"/>
  <c r="R65" i="4"/>
  <c r="R68" i="4"/>
  <c r="Q68" i="4" s="1"/>
  <c r="R37" i="4"/>
  <c r="Q37" i="4" s="1"/>
  <c r="R31" i="4"/>
  <c r="Q31" i="4" s="1"/>
  <c r="R11" i="4"/>
  <c r="Q11" i="4" s="1"/>
  <c r="R9" i="4"/>
  <c r="Q9" i="4" s="1"/>
  <c r="R36" i="4"/>
  <c r="Q36" i="4" s="1"/>
  <c r="R33" i="4"/>
  <c r="Q33" i="4" s="1"/>
  <c r="R54" i="4"/>
  <c r="Q54" i="4" s="1"/>
  <c r="R55" i="4"/>
  <c r="Q55" i="4" s="1"/>
  <c r="R38" i="4"/>
  <c r="Q38" i="4" s="1"/>
  <c r="R35" i="4"/>
  <c r="Q35" i="4" s="1"/>
  <c r="R8" i="4"/>
  <c r="Q8" i="4" s="1"/>
  <c r="R32" i="4"/>
  <c r="Q32" i="4" s="1"/>
  <c r="R34" i="4"/>
  <c r="Q34" i="4" s="1"/>
  <c r="R7" i="4"/>
  <c r="Q7" i="4" s="1"/>
  <c r="U56" i="4"/>
  <c r="I5" i="3" s="1"/>
  <c r="F163" i="4"/>
  <c r="E163" i="4" s="1"/>
  <c r="F160" i="4"/>
  <c r="E160" i="4" s="1"/>
  <c r="F162" i="4"/>
  <c r="E162" i="4" s="1"/>
  <c r="F164" i="4"/>
  <c r="E164" i="4" s="1"/>
  <c r="F161" i="4"/>
  <c r="E161" i="4" s="1"/>
  <c r="F166" i="4"/>
  <c r="E166" i="4" s="1"/>
  <c r="F165" i="4"/>
  <c r="E165" i="4" s="1"/>
  <c r="F58" i="4"/>
  <c r="E58" i="4" s="1"/>
  <c r="F60" i="4"/>
  <c r="E60" i="4" s="1"/>
  <c r="F62" i="4"/>
  <c r="E62" i="4" s="1"/>
  <c r="F59" i="4"/>
  <c r="E59" i="4" s="1"/>
  <c r="F61" i="4"/>
  <c r="E61" i="4" s="1"/>
  <c r="R163" i="4"/>
  <c r="Q163" i="4" s="1"/>
  <c r="R161" i="4"/>
  <c r="Q161" i="4" s="1"/>
  <c r="R160" i="4"/>
  <c r="Q160" i="4" s="1"/>
  <c r="J55" i="4"/>
  <c r="J84" i="4"/>
  <c r="I84" i="4" s="1"/>
  <c r="J85" i="4"/>
  <c r="I85" i="4" s="1"/>
  <c r="J103" i="4"/>
  <c r="I103" i="4" s="1"/>
  <c r="J105" i="4"/>
  <c r="U110" i="4" l="1"/>
  <c r="I17" i="3" s="1"/>
  <c r="E118" i="4"/>
  <c r="E19" i="3" s="1"/>
  <c r="K19" i="3" s="1"/>
  <c r="K37" i="3"/>
  <c r="C191" i="4"/>
  <c r="E23" i="3"/>
  <c r="E110" i="4"/>
  <c r="Q82" i="4"/>
  <c r="H11" i="3" s="1"/>
  <c r="Q124" i="4"/>
  <c r="H23" i="3" s="1"/>
  <c r="E177" i="4"/>
  <c r="U82" i="4"/>
  <c r="I11" i="3" s="1"/>
  <c r="E71" i="4"/>
  <c r="E82" i="4"/>
  <c r="Q167" i="4"/>
  <c r="H27" i="3" s="1"/>
  <c r="M88" i="4"/>
  <c r="G13" i="3" s="1"/>
  <c r="E63" i="4"/>
  <c r="I88" i="4"/>
  <c r="F13" i="3" s="1"/>
  <c r="Q148" i="4"/>
  <c r="H21" i="3" s="1"/>
  <c r="I56" i="4"/>
  <c r="F5" i="3" s="1"/>
  <c r="Q158" i="4"/>
  <c r="H29" i="3" s="1"/>
  <c r="M148" i="4"/>
  <c r="G21" i="3" s="1"/>
  <c r="E167" i="4"/>
  <c r="E152" i="4"/>
  <c r="E148" i="4"/>
  <c r="E158" i="4"/>
  <c r="E100" i="4"/>
  <c r="E186" i="4"/>
  <c r="I110" i="4"/>
  <c r="F17" i="3" s="1"/>
  <c r="Q56" i="4"/>
  <c r="H5" i="3" s="1"/>
  <c r="Q71" i="4"/>
  <c r="H9" i="3" s="1"/>
  <c r="E88" i="4"/>
  <c r="E56" i="4"/>
  <c r="M56" i="4"/>
  <c r="G5" i="3" s="1"/>
  <c r="I39" i="3" l="1"/>
  <c r="U197" i="4"/>
  <c r="C111" i="4"/>
  <c r="E11" i="3"/>
  <c r="K11" i="3" s="1"/>
  <c r="C72" i="4"/>
  <c r="E7" i="3"/>
  <c r="K7" i="3" s="1"/>
  <c r="C57" i="4"/>
  <c r="E9" i="3"/>
  <c r="K9" i="3" s="1"/>
  <c r="C64" i="4"/>
  <c r="E21" i="3"/>
  <c r="K21" i="3" s="1"/>
  <c r="C125" i="4"/>
  <c r="E31" i="3"/>
  <c r="K31" i="3" s="1"/>
  <c r="C168" i="4"/>
  <c r="E13" i="3"/>
  <c r="K13" i="3" s="1"/>
  <c r="C83" i="4"/>
  <c r="E15" i="3"/>
  <c r="K15" i="3" s="1"/>
  <c r="C89" i="4"/>
  <c r="E25" i="3"/>
  <c r="K25" i="3" s="1"/>
  <c r="C149" i="4"/>
  <c r="K23" i="3"/>
  <c r="E33" i="3"/>
  <c r="K33" i="3" s="1"/>
  <c r="C178" i="4"/>
  <c r="E29" i="3"/>
  <c r="K29" i="3" s="1"/>
  <c r="C153" i="4"/>
  <c r="E27" i="3"/>
  <c r="K27" i="3" s="1"/>
  <c r="C159" i="4"/>
  <c r="E17" i="3"/>
  <c r="K17" i="3" s="1"/>
  <c r="C101" i="4"/>
  <c r="C119" i="4"/>
  <c r="E5" i="3"/>
  <c r="K5" i="3" s="1"/>
  <c r="C6" i="4"/>
  <c r="U4" i="4"/>
  <c r="M4" i="4"/>
  <c r="Q4" i="4"/>
  <c r="E4" i="4"/>
  <c r="I4" i="4"/>
  <c r="G39" i="3"/>
  <c r="M197" i="4"/>
  <c r="E197" i="4"/>
  <c r="Q197" i="4"/>
  <c r="H39" i="3"/>
  <c r="I197" i="4"/>
  <c r="F39" i="3"/>
  <c r="P3" i="4" l="1"/>
  <c r="E39" i="3"/>
  <c r="K39" i="3" s="1"/>
  <c r="K41" i="3"/>
  <c r="I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仕事用</author>
    <author>種村義文</author>
  </authors>
  <commentList>
    <comment ref="F6" authorId="0" shapeId="0" xr:uid="{A25DCDA0-616A-4DE7-B840-CB1E376307CC}">
      <text>
        <r>
          <rPr>
            <b/>
            <sz val="16"/>
            <color indexed="81"/>
            <rFont val="HG丸ｺﾞｼｯｸM-PRO"/>
            <family val="3"/>
            <charset val="128"/>
          </rPr>
          <t>縦を掛率で計算します。</t>
        </r>
      </text>
    </comment>
    <comment ref="J6" authorId="0" shapeId="0" xr:uid="{C26E1AE4-538A-4329-833B-4C8BF88BE38E}">
      <text>
        <r>
          <rPr>
            <b/>
            <sz val="16"/>
            <color indexed="81"/>
            <rFont val="HG丸ｺﾞｼｯｸM-PRO"/>
            <family val="3"/>
            <charset val="128"/>
          </rPr>
          <t xml:space="preserve">縦を掛率で計算します。
</t>
        </r>
      </text>
    </comment>
    <comment ref="N6" authorId="0" shapeId="0" xr:uid="{019BF856-C0A0-432C-BD48-936E9E62168F}">
      <text>
        <r>
          <rPr>
            <b/>
            <sz val="16"/>
            <color indexed="81"/>
            <rFont val="HG丸ｺﾞｼｯｸM-PRO"/>
            <family val="3"/>
            <charset val="128"/>
          </rPr>
          <t>縦を掛率で計算します。</t>
        </r>
      </text>
    </comment>
    <comment ref="R6" authorId="0" shapeId="0" xr:uid="{33B7EFF1-7F2C-4B16-8618-71DF0797F9F2}">
      <text>
        <r>
          <rPr>
            <b/>
            <sz val="16"/>
            <color indexed="81"/>
            <rFont val="HG丸ｺﾞｼｯｸM-PRO"/>
            <family val="3"/>
            <charset val="128"/>
          </rPr>
          <t>縦を掛率で計算します。</t>
        </r>
      </text>
    </comment>
    <comment ref="V6" authorId="0" shapeId="0" xr:uid="{0DB54996-A448-4754-9D25-88E681BC22A8}">
      <text>
        <r>
          <rPr>
            <b/>
            <sz val="16"/>
            <color indexed="81"/>
            <rFont val="HG丸ｺﾞｼｯｸM-PRO"/>
            <family val="3"/>
            <charset val="128"/>
          </rPr>
          <t>縦を掛率で計算します。</t>
        </r>
      </text>
    </comment>
    <comment ref="K7" authorId="1" shapeId="0" xr:uid="{C5C32ECE-7217-4A7B-8455-C6C60F308115}">
      <text>
        <r>
          <rPr>
            <b/>
            <sz val="10"/>
            <color indexed="81"/>
            <rFont val="MS P ゴシック"/>
            <family val="3"/>
            <charset val="128"/>
          </rPr>
          <t>旧：長崎中央(店名変更202410)</t>
        </r>
        <r>
          <rPr>
            <sz val="10"/>
            <color indexed="81"/>
            <rFont val="MS P ゴシック"/>
            <family val="3"/>
            <charset val="128"/>
          </rPr>
          <t xml:space="preserve">
</t>
        </r>
      </text>
    </comment>
    <comment ref="C38" authorId="1" shapeId="0" xr:uid="{60D3BD3C-1CF1-4A04-9654-B5C74ED64EF4}">
      <text>
        <r>
          <rPr>
            <b/>
            <sz val="10"/>
            <color indexed="81"/>
            <rFont val="MS P ゴシック"/>
            <family val="3"/>
            <charset val="128"/>
          </rPr>
          <t>旧：茂里町・坂本(店名変更202410)</t>
        </r>
      </text>
    </comment>
    <comment ref="F57" authorId="0" shapeId="0" xr:uid="{DD213DA8-60FC-4A2E-91AA-99192B89D989}">
      <text>
        <r>
          <rPr>
            <b/>
            <sz val="16"/>
            <color indexed="81"/>
            <rFont val="HG丸ｺﾞｼｯｸM-PRO"/>
            <family val="3"/>
            <charset val="128"/>
          </rPr>
          <t>縦を掛率で計算します。</t>
        </r>
      </text>
    </comment>
    <comment ref="J57" authorId="0" shapeId="0" xr:uid="{3D6E4ECC-CAAD-4F65-9164-476A1DA12F8F}">
      <text>
        <r>
          <rPr>
            <b/>
            <sz val="16"/>
            <color indexed="81"/>
            <rFont val="HG丸ｺﾞｼｯｸM-PRO"/>
            <family val="3"/>
            <charset val="128"/>
          </rPr>
          <t>縦を掛率で計算します。</t>
        </r>
      </text>
    </comment>
    <comment ref="N57" authorId="0" shapeId="0" xr:uid="{EA09DB40-6ECC-42FF-BFB3-8091FAE24B43}">
      <text>
        <r>
          <rPr>
            <b/>
            <sz val="16"/>
            <color indexed="81"/>
            <rFont val="HG丸ｺﾞｼｯｸM-PRO"/>
            <family val="3"/>
            <charset val="128"/>
          </rPr>
          <t>縦を掛率で計算します。</t>
        </r>
      </text>
    </comment>
    <comment ref="R57" authorId="0" shapeId="0" xr:uid="{C7A445E4-0574-4288-AD16-216C40E165AC}">
      <text>
        <r>
          <rPr>
            <b/>
            <sz val="16"/>
            <color indexed="81"/>
            <rFont val="HG丸ｺﾞｼｯｸM-PRO"/>
            <family val="3"/>
            <charset val="128"/>
          </rPr>
          <t>縦を掛率で計算します。</t>
        </r>
      </text>
    </comment>
    <comment ref="V57" authorId="0" shapeId="0" xr:uid="{88DCD617-C614-4AA4-B70C-76F831C6A6FB}">
      <text>
        <r>
          <rPr>
            <b/>
            <sz val="16"/>
            <color indexed="81"/>
            <rFont val="HG丸ｺﾞｼｯｸM-PRO"/>
            <family val="3"/>
            <charset val="128"/>
          </rPr>
          <t>縦を掛率で計算します。</t>
        </r>
      </text>
    </comment>
    <comment ref="F64" authorId="0" shapeId="0" xr:uid="{BF6BFAA3-3615-4D0B-94C5-0A08456E3FD3}">
      <text>
        <r>
          <rPr>
            <b/>
            <sz val="16"/>
            <color indexed="81"/>
            <rFont val="HG丸ｺﾞｼｯｸM-PRO"/>
            <family val="3"/>
            <charset val="128"/>
          </rPr>
          <t xml:space="preserve">縦を掛率で計算します。
</t>
        </r>
      </text>
    </comment>
    <comment ref="J64" authorId="0" shapeId="0" xr:uid="{28AFE547-0F30-4D26-98A6-A7C3C89E288E}">
      <text>
        <r>
          <rPr>
            <b/>
            <sz val="16"/>
            <color indexed="81"/>
            <rFont val="HG丸ｺﾞｼｯｸM-PRO"/>
            <family val="3"/>
            <charset val="128"/>
          </rPr>
          <t xml:space="preserve">縦を掛率で計算します。
</t>
        </r>
      </text>
    </comment>
    <comment ref="N64" authorId="0" shapeId="0" xr:uid="{CAC8D27E-D679-4AE0-A701-7EE36D2180C5}">
      <text>
        <r>
          <rPr>
            <b/>
            <sz val="16"/>
            <color indexed="81"/>
            <rFont val="HG丸ｺﾞｼｯｸM-PRO"/>
            <family val="3"/>
            <charset val="128"/>
          </rPr>
          <t xml:space="preserve">縦を掛率で計算します。
</t>
        </r>
      </text>
    </comment>
    <comment ref="R64" authorId="0" shapeId="0" xr:uid="{A5BF34C8-F75B-4FD5-A3DF-0527130CACC4}">
      <text>
        <r>
          <rPr>
            <b/>
            <sz val="16"/>
            <color indexed="81"/>
            <rFont val="HG丸ｺﾞｼｯｸM-PRO"/>
            <family val="3"/>
            <charset val="128"/>
          </rPr>
          <t xml:space="preserve">縦を掛率で計算します。
</t>
        </r>
      </text>
    </comment>
    <comment ref="V64" authorId="0" shapeId="0" xr:uid="{18866A3C-106D-4610-B912-0975FCE1371B}">
      <text>
        <r>
          <rPr>
            <b/>
            <sz val="16"/>
            <color indexed="81"/>
            <rFont val="HG丸ｺﾞｼｯｸM-PRO"/>
            <family val="3"/>
            <charset val="128"/>
          </rPr>
          <t xml:space="preserve">縦を掛率で計算します。
</t>
        </r>
      </text>
    </comment>
    <comment ref="F72" authorId="0" shapeId="0" xr:uid="{E889BE9D-4047-4EEE-971C-5B56EF304732}">
      <text>
        <r>
          <rPr>
            <b/>
            <sz val="16"/>
            <color indexed="81"/>
            <rFont val="HG丸ｺﾞｼｯｸM-PRO"/>
            <family val="3"/>
            <charset val="128"/>
          </rPr>
          <t>縦を掛率で計算します。</t>
        </r>
      </text>
    </comment>
    <comment ref="J72" authorId="0" shapeId="0" xr:uid="{2D50444D-DADF-4B06-8B51-66B9CBD168AE}">
      <text>
        <r>
          <rPr>
            <b/>
            <sz val="16"/>
            <color indexed="81"/>
            <rFont val="HG丸ｺﾞｼｯｸM-PRO"/>
            <family val="3"/>
            <charset val="128"/>
          </rPr>
          <t>縦を掛率で計算します。</t>
        </r>
      </text>
    </comment>
    <comment ref="N72" authorId="0" shapeId="0" xr:uid="{F5C2729A-AAF1-415C-9735-617EAA592A7E}">
      <text>
        <r>
          <rPr>
            <b/>
            <sz val="16"/>
            <color indexed="81"/>
            <rFont val="HG丸ｺﾞｼｯｸM-PRO"/>
            <family val="3"/>
            <charset val="128"/>
          </rPr>
          <t>縦を掛率で計算します。</t>
        </r>
      </text>
    </comment>
    <comment ref="R72" authorId="0" shapeId="0" xr:uid="{38DC5AAE-337C-4EEB-97CC-D61F4F15ED48}">
      <text>
        <r>
          <rPr>
            <b/>
            <sz val="16"/>
            <color indexed="81"/>
            <rFont val="HG丸ｺﾞｼｯｸM-PRO"/>
            <family val="3"/>
            <charset val="128"/>
          </rPr>
          <t>縦を掛率で計算します。</t>
        </r>
      </text>
    </comment>
    <comment ref="V72" authorId="0" shapeId="0" xr:uid="{65FA931A-B056-4743-BE56-2BE56FE66D37}">
      <text>
        <r>
          <rPr>
            <b/>
            <sz val="16"/>
            <color indexed="81"/>
            <rFont val="HG丸ｺﾞｼｯｸM-PRO"/>
            <family val="3"/>
            <charset val="128"/>
          </rPr>
          <t>縦を掛率で計算します。</t>
        </r>
      </text>
    </comment>
    <comment ref="F83" authorId="0" shapeId="0" xr:uid="{1EDF79D6-A267-4B5D-8845-B0CDFA1D0B10}">
      <text>
        <r>
          <rPr>
            <b/>
            <sz val="16"/>
            <color indexed="81"/>
            <rFont val="HG丸ｺﾞｼｯｸM-PRO"/>
            <family val="3"/>
            <charset val="128"/>
          </rPr>
          <t>縦を掛率で計算します。</t>
        </r>
      </text>
    </comment>
    <comment ref="J83" authorId="0" shapeId="0" xr:uid="{535B65FE-C04D-4FDD-AF13-4EB6A94A724D}">
      <text>
        <r>
          <rPr>
            <b/>
            <sz val="16"/>
            <color indexed="81"/>
            <rFont val="HG丸ｺﾞｼｯｸM-PRO"/>
            <family val="3"/>
            <charset val="128"/>
          </rPr>
          <t xml:space="preserve">縦を掛率で計算します。
</t>
        </r>
      </text>
    </comment>
    <comment ref="N83" authorId="0" shapeId="0" xr:uid="{E7EDA826-B347-4CC1-8F7C-4F09A10E80B3}">
      <text>
        <r>
          <rPr>
            <b/>
            <sz val="16"/>
            <color indexed="81"/>
            <rFont val="HG丸ｺﾞｼｯｸM-PRO"/>
            <family val="3"/>
            <charset val="128"/>
          </rPr>
          <t>縦を掛率で計算します。</t>
        </r>
      </text>
    </comment>
    <comment ref="R83" authorId="0" shapeId="0" xr:uid="{49F77FAF-E707-4DD4-9E5C-A5A828C1CF9F}">
      <text>
        <r>
          <rPr>
            <b/>
            <sz val="16"/>
            <color indexed="81"/>
            <rFont val="HG丸ｺﾞｼｯｸM-PRO"/>
            <family val="3"/>
            <charset val="128"/>
          </rPr>
          <t>縦を掛率で計算します。</t>
        </r>
      </text>
    </comment>
    <comment ref="V83" authorId="0" shapeId="0" xr:uid="{0117B55A-E53E-4901-BA88-A0E194852592}">
      <text>
        <r>
          <rPr>
            <b/>
            <sz val="16"/>
            <color indexed="81"/>
            <rFont val="HG丸ｺﾞｼｯｸM-PRO"/>
            <family val="3"/>
            <charset val="128"/>
          </rPr>
          <t>縦を掛率で計算します。</t>
        </r>
      </text>
    </comment>
    <comment ref="F89" authorId="0" shapeId="0" xr:uid="{5F11AE01-2DC0-40CA-B708-CC3DCD167932}">
      <text>
        <r>
          <rPr>
            <b/>
            <sz val="16"/>
            <color indexed="81"/>
            <rFont val="HG丸ｺﾞｼｯｸM-PRO"/>
            <family val="3"/>
            <charset val="128"/>
          </rPr>
          <t>縦を掛率で計算します。</t>
        </r>
      </text>
    </comment>
    <comment ref="J89" authorId="0" shapeId="0" xr:uid="{AC018756-4BBB-4372-BFEC-00121A50B829}">
      <text>
        <r>
          <rPr>
            <b/>
            <sz val="16"/>
            <color indexed="81"/>
            <rFont val="HG丸ｺﾞｼｯｸM-PRO"/>
            <family val="3"/>
            <charset val="128"/>
          </rPr>
          <t xml:space="preserve">縦を掛率で計算します。
</t>
        </r>
      </text>
    </comment>
    <comment ref="N89" authorId="0" shapeId="0" xr:uid="{290ACAC4-91EA-4EC7-96CE-3775AD616F53}">
      <text>
        <r>
          <rPr>
            <b/>
            <sz val="16"/>
            <color indexed="81"/>
            <rFont val="HG丸ｺﾞｼｯｸM-PRO"/>
            <family val="3"/>
            <charset val="128"/>
          </rPr>
          <t>縦を掛率で計算します。</t>
        </r>
      </text>
    </comment>
    <comment ref="R89" authorId="0" shapeId="0" xr:uid="{A71702E4-FA18-4719-83B2-021C4BCE7711}">
      <text>
        <r>
          <rPr>
            <b/>
            <sz val="16"/>
            <color indexed="81"/>
            <rFont val="HG丸ｺﾞｼｯｸM-PRO"/>
            <family val="3"/>
            <charset val="128"/>
          </rPr>
          <t>縦を掛率で計算します。</t>
        </r>
      </text>
    </comment>
    <comment ref="V89" authorId="0" shapeId="0" xr:uid="{39B6D97B-C519-4517-819A-0C99D170112A}">
      <text>
        <r>
          <rPr>
            <b/>
            <sz val="16"/>
            <color indexed="81"/>
            <rFont val="HG丸ｺﾞｼｯｸM-PRO"/>
            <family val="3"/>
            <charset val="128"/>
          </rPr>
          <t>縦を掛率で計算します。</t>
        </r>
      </text>
    </comment>
    <comment ref="F101" authorId="0" shapeId="0" xr:uid="{6C02E08B-E31B-4447-BFB9-1D51E9BD3A67}">
      <text>
        <r>
          <rPr>
            <b/>
            <sz val="16"/>
            <color indexed="81"/>
            <rFont val="HG丸ｺﾞｼｯｸM-PRO"/>
            <family val="3"/>
            <charset val="128"/>
          </rPr>
          <t>縦を掛率で計算します。</t>
        </r>
      </text>
    </comment>
    <comment ref="J101" authorId="0" shapeId="0" xr:uid="{9CE23993-0658-4A1F-AD7E-FB779397C027}">
      <text>
        <r>
          <rPr>
            <b/>
            <sz val="16"/>
            <color indexed="81"/>
            <rFont val="HG丸ｺﾞｼｯｸM-PRO"/>
            <family val="3"/>
            <charset val="128"/>
          </rPr>
          <t xml:space="preserve">縦を掛率で計算します。
</t>
        </r>
      </text>
    </comment>
    <comment ref="N101" authorId="0" shapeId="0" xr:uid="{726AB94C-E31E-4EF0-8097-7F118688E5F9}">
      <text>
        <r>
          <rPr>
            <b/>
            <sz val="16"/>
            <color indexed="81"/>
            <rFont val="HG丸ｺﾞｼｯｸM-PRO"/>
            <family val="3"/>
            <charset val="128"/>
          </rPr>
          <t>縦を掛率で計算します。</t>
        </r>
      </text>
    </comment>
    <comment ref="R101" authorId="0" shapeId="0" xr:uid="{091087CB-32F5-4866-902A-9917F14B3475}">
      <text>
        <r>
          <rPr>
            <b/>
            <sz val="16"/>
            <color indexed="81"/>
            <rFont val="HG丸ｺﾞｼｯｸM-PRO"/>
            <family val="3"/>
            <charset val="128"/>
          </rPr>
          <t>縦を掛率で計算します。</t>
        </r>
      </text>
    </comment>
    <comment ref="V101" authorId="0" shapeId="0" xr:uid="{779A7536-74B8-49C3-BE93-E773876AA765}">
      <text>
        <r>
          <rPr>
            <b/>
            <sz val="16"/>
            <color indexed="81"/>
            <rFont val="HG丸ｺﾞｼｯｸM-PRO"/>
            <family val="3"/>
            <charset val="128"/>
          </rPr>
          <t>縦を掛率で計算します。</t>
        </r>
      </text>
    </comment>
    <comment ref="F111" authorId="0" shapeId="0" xr:uid="{5D79F12E-C393-43D5-8CE1-7866824E07C7}">
      <text>
        <r>
          <rPr>
            <b/>
            <sz val="16"/>
            <color indexed="81"/>
            <rFont val="HG丸ｺﾞｼｯｸM-PRO"/>
            <family val="3"/>
            <charset val="128"/>
          </rPr>
          <t>縦を掛率で計算します。</t>
        </r>
      </text>
    </comment>
    <comment ref="J111" authorId="0" shapeId="0" xr:uid="{6531F886-6881-4001-A7FB-5B4614C24D6B}">
      <text>
        <r>
          <rPr>
            <b/>
            <sz val="16"/>
            <color indexed="81"/>
            <rFont val="HG丸ｺﾞｼｯｸM-PRO"/>
            <family val="3"/>
            <charset val="128"/>
          </rPr>
          <t xml:space="preserve">縦を掛率で計算します。
</t>
        </r>
      </text>
    </comment>
    <comment ref="N111" authorId="0" shapeId="0" xr:uid="{C60D80DD-86EB-4812-BA17-FB8CF06F3510}">
      <text>
        <r>
          <rPr>
            <b/>
            <sz val="16"/>
            <color indexed="81"/>
            <rFont val="HG丸ｺﾞｼｯｸM-PRO"/>
            <family val="3"/>
            <charset val="128"/>
          </rPr>
          <t>縦を掛率で計算します。</t>
        </r>
      </text>
    </comment>
    <comment ref="R111" authorId="0" shapeId="0" xr:uid="{293AE447-4976-43C3-A590-57D48390133D}">
      <text>
        <r>
          <rPr>
            <b/>
            <sz val="16"/>
            <color indexed="81"/>
            <rFont val="HG丸ｺﾞｼｯｸM-PRO"/>
            <family val="3"/>
            <charset val="128"/>
          </rPr>
          <t>縦を掛率で計算します。</t>
        </r>
      </text>
    </comment>
    <comment ref="V111" authorId="0" shapeId="0" xr:uid="{F592A875-AC93-4024-8C31-56ED773C4F11}">
      <text>
        <r>
          <rPr>
            <b/>
            <sz val="16"/>
            <color indexed="81"/>
            <rFont val="HG丸ｺﾞｼｯｸM-PRO"/>
            <family val="3"/>
            <charset val="128"/>
          </rPr>
          <t>縦を掛率で計算します。</t>
        </r>
      </text>
    </comment>
    <comment ref="F119" authorId="0" shapeId="0" xr:uid="{2C32719D-C18D-4ADD-80A0-FB593040F964}">
      <text>
        <r>
          <rPr>
            <b/>
            <sz val="16"/>
            <color indexed="81"/>
            <rFont val="HG丸ｺﾞｼｯｸM-PRO"/>
            <family val="3"/>
            <charset val="128"/>
          </rPr>
          <t>縦を掛率で計算します。</t>
        </r>
      </text>
    </comment>
    <comment ref="J119" authorId="0" shapeId="0" xr:uid="{80CEAEA6-9831-4030-98AB-9729B4D1E45B}">
      <text>
        <r>
          <rPr>
            <b/>
            <sz val="16"/>
            <color indexed="81"/>
            <rFont val="HG丸ｺﾞｼｯｸM-PRO"/>
            <family val="3"/>
            <charset val="128"/>
          </rPr>
          <t xml:space="preserve">縦を掛率で計算します。
</t>
        </r>
      </text>
    </comment>
    <comment ref="N119" authorId="0" shapeId="0" xr:uid="{79AD5FD8-72D5-4577-A769-58BD8F752CA8}">
      <text>
        <r>
          <rPr>
            <b/>
            <sz val="16"/>
            <color indexed="81"/>
            <rFont val="HG丸ｺﾞｼｯｸM-PRO"/>
            <family val="3"/>
            <charset val="128"/>
          </rPr>
          <t>縦を掛率で計算します。</t>
        </r>
      </text>
    </comment>
    <comment ref="R119" authorId="0" shapeId="0" xr:uid="{383A0D3A-19A9-4D16-A4B0-DF2B538B2EB0}">
      <text>
        <r>
          <rPr>
            <b/>
            <sz val="16"/>
            <color indexed="81"/>
            <rFont val="HG丸ｺﾞｼｯｸM-PRO"/>
            <family val="3"/>
            <charset val="128"/>
          </rPr>
          <t>縦を掛率で計算します。</t>
        </r>
      </text>
    </comment>
    <comment ref="V119" authorId="0" shapeId="0" xr:uid="{510C5F4D-CAA0-4D04-A9C1-D969DFD26833}">
      <text>
        <r>
          <rPr>
            <b/>
            <sz val="16"/>
            <color indexed="81"/>
            <rFont val="HG丸ｺﾞｼｯｸM-PRO"/>
            <family val="3"/>
            <charset val="128"/>
          </rPr>
          <t>縦を掛率で計算します。</t>
        </r>
      </text>
    </comment>
    <comment ref="F125" authorId="0" shapeId="0" xr:uid="{AB739D44-C294-4B19-B1BE-976EFCF29519}">
      <text>
        <r>
          <rPr>
            <b/>
            <sz val="16"/>
            <color indexed="81"/>
            <rFont val="HG丸ｺﾞｼｯｸM-PRO"/>
            <family val="3"/>
            <charset val="128"/>
          </rPr>
          <t>縦を掛率で計算します。</t>
        </r>
      </text>
    </comment>
    <comment ref="J125" authorId="0" shapeId="0" xr:uid="{D9EF72B0-B8F4-4971-BB4F-ADA8CE90EACB}">
      <text>
        <r>
          <rPr>
            <b/>
            <sz val="16"/>
            <color indexed="81"/>
            <rFont val="HG丸ｺﾞｼｯｸM-PRO"/>
            <family val="3"/>
            <charset val="128"/>
          </rPr>
          <t xml:space="preserve">縦を掛率で計算します。
</t>
        </r>
      </text>
    </comment>
    <comment ref="N125" authorId="0" shapeId="0" xr:uid="{BC47E311-A7F7-4AD9-B33C-E29F3A1CEE48}">
      <text>
        <r>
          <rPr>
            <b/>
            <sz val="16"/>
            <color indexed="81"/>
            <rFont val="HG丸ｺﾞｼｯｸM-PRO"/>
            <family val="3"/>
            <charset val="128"/>
          </rPr>
          <t>縦を掛率で計算します。</t>
        </r>
      </text>
    </comment>
    <comment ref="R125" authorId="0" shapeId="0" xr:uid="{C3E06483-AB44-4C6E-85F8-3993EABEBA54}">
      <text>
        <r>
          <rPr>
            <b/>
            <sz val="16"/>
            <color indexed="81"/>
            <rFont val="HG丸ｺﾞｼｯｸM-PRO"/>
            <family val="3"/>
            <charset val="128"/>
          </rPr>
          <t>縦を掛率で計算します。</t>
        </r>
      </text>
    </comment>
    <comment ref="V125" authorId="0" shapeId="0" xr:uid="{E3D795B3-848A-4052-BFF9-233CBD1045DB}">
      <text>
        <r>
          <rPr>
            <b/>
            <sz val="16"/>
            <color indexed="81"/>
            <rFont val="HG丸ｺﾞｼｯｸM-PRO"/>
            <family val="3"/>
            <charset val="128"/>
          </rPr>
          <t>縦を掛率で計算します。</t>
        </r>
      </text>
    </comment>
    <comment ref="F149" authorId="0" shapeId="0" xr:uid="{724E0E58-8313-4D8A-975F-BB6E30836DCA}">
      <text>
        <r>
          <rPr>
            <b/>
            <sz val="16"/>
            <color indexed="81"/>
            <rFont val="HG丸ｺﾞｼｯｸM-PRO"/>
            <family val="3"/>
            <charset val="128"/>
          </rPr>
          <t>縦を掛率で計算します。</t>
        </r>
      </text>
    </comment>
    <comment ref="J149" authorId="0" shapeId="0" xr:uid="{B37E2662-5116-4D03-BAC8-D50AD8156D61}">
      <text>
        <r>
          <rPr>
            <b/>
            <sz val="16"/>
            <color indexed="81"/>
            <rFont val="HG丸ｺﾞｼｯｸM-PRO"/>
            <family val="3"/>
            <charset val="128"/>
          </rPr>
          <t xml:space="preserve">縦を掛率で計算します。
</t>
        </r>
      </text>
    </comment>
    <comment ref="N149" authorId="0" shapeId="0" xr:uid="{2A91ED38-EA5F-4B9A-9B99-91972D0ADF32}">
      <text>
        <r>
          <rPr>
            <b/>
            <sz val="16"/>
            <color indexed="81"/>
            <rFont val="HG丸ｺﾞｼｯｸM-PRO"/>
            <family val="3"/>
            <charset val="128"/>
          </rPr>
          <t>縦を掛率で計算します。</t>
        </r>
      </text>
    </comment>
    <comment ref="R149" authorId="0" shapeId="0" xr:uid="{0E758D6D-A697-4AAD-BFAD-6692DB7E3137}">
      <text>
        <r>
          <rPr>
            <b/>
            <sz val="16"/>
            <color indexed="81"/>
            <rFont val="HG丸ｺﾞｼｯｸM-PRO"/>
            <family val="3"/>
            <charset val="128"/>
          </rPr>
          <t>縦を掛率で計算します。</t>
        </r>
      </text>
    </comment>
    <comment ref="V149" authorId="0" shapeId="0" xr:uid="{A2F8566E-2704-4444-B588-AEF4E141E0BF}">
      <text>
        <r>
          <rPr>
            <b/>
            <sz val="16"/>
            <color indexed="81"/>
            <rFont val="HG丸ｺﾞｼｯｸM-PRO"/>
            <family val="3"/>
            <charset val="128"/>
          </rPr>
          <t>縦を掛率で計算します。</t>
        </r>
      </text>
    </comment>
    <comment ref="F153" authorId="0" shapeId="0" xr:uid="{8C931898-17AC-4BB3-862E-069034EA6A17}">
      <text>
        <r>
          <rPr>
            <b/>
            <sz val="16"/>
            <color indexed="81"/>
            <rFont val="HG丸ｺﾞｼｯｸM-PRO"/>
            <family val="3"/>
            <charset val="128"/>
          </rPr>
          <t>縦を掛率で計算します。</t>
        </r>
      </text>
    </comment>
    <comment ref="J153" authorId="0" shapeId="0" xr:uid="{D5798245-DA37-4D1C-A5C1-CDABB9DA12C9}">
      <text>
        <r>
          <rPr>
            <b/>
            <sz val="16"/>
            <color indexed="81"/>
            <rFont val="HG丸ｺﾞｼｯｸM-PRO"/>
            <family val="3"/>
            <charset val="128"/>
          </rPr>
          <t xml:space="preserve">縦を掛率で計算します。
</t>
        </r>
      </text>
    </comment>
    <comment ref="N153" authorId="0" shapeId="0" xr:uid="{C562A820-D883-42B9-A3DA-6ADC69E53D04}">
      <text>
        <r>
          <rPr>
            <b/>
            <sz val="16"/>
            <color indexed="81"/>
            <rFont val="HG丸ｺﾞｼｯｸM-PRO"/>
            <family val="3"/>
            <charset val="128"/>
          </rPr>
          <t>縦を掛率で計算します。</t>
        </r>
      </text>
    </comment>
    <comment ref="R153" authorId="0" shapeId="0" xr:uid="{EECF2855-E1AF-4807-9513-4C53D876088A}">
      <text>
        <r>
          <rPr>
            <b/>
            <sz val="16"/>
            <color indexed="81"/>
            <rFont val="HG丸ｺﾞｼｯｸM-PRO"/>
            <family val="3"/>
            <charset val="128"/>
          </rPr>
          <t>縦を掛率で計算します。</t>
        </r>
      </text>
    </comment>
    <comment ref="V153" authorId="0" shapeId="0" xr:uid="{504298F7-0343-4EA0-9404-E1045F224D80}">
      <text>
        <r>
          <rPr>
            <b/>
            <sz val="16"/>
            <color indexed="81"/>
            <rFont val="HG丸ｺﾞｼｯｸM-PRO"/>
            <family val="3"/>
            <charset val="128"/>
          </rPr>
          <t>縦を掛率で計算します。</t>
        </r>
      </text>
    </comment>
    <comment ref="F159" authorId="0" shapeId="0" xr:uid="{A55908DF-7362-4081-912E-F61DCFFA4DB9}">
      <text>
        <r>
          <rPr>
            <b/>
            <sz val="16"/>
            <color indexed="81"/>
            <rFont val="HG丸ｺﾞｼｯｸM-PRO"/>
            <family val="3"/>
            <charset val="128"/>
          </rPr>
          <t>縦を掛率で計算します。</t>
        </r>
      </text>
    </comment>
    <comment ref="J159" authorId="0" shapeId="0" xr:uid="{D1ACB7B7-F830-4283-893E-B42E6AF11A60}">
      <text>
        <r>
          <rPr>
            <b/>
            <sz val="16"/>
            <color indexed="81"/>
            <rFont val="HG丸ｺﾞｼｯｸM-PRO"/>
            <family val="3"/>
            <charset val="128"/>
          </rPr>
          <t xml:space="preserve">縦を掛率で計算します。
</t>
        </r>
      </text>
    </comment>
    <comment ref="N159" authorId="0" shapeId="0" xr:uid="{11295FB6-FD12-4B54-AB5C-25D648C073E3}">
      <text>
        <r>
          <rPr>
            <b/>
            <sz val="16"/>
            <color indexed="81"/>
            <rFont val="HG丸ｺﾞｼｯｸM-PRO"/>
            <family val="3"/>
            <charset val="128"/>
          </rPr>
          <t>縦を掛率で計算します。</t>
        </r>
      </text>
    </comment>
    <comment ref="R159" authorId="0" shapeId="0" xr:uid="{CA25EC1E-583D-4C73-ACCA-19A4290B8605}">
      <text>
        <r>
          <rPr>
            <b/>
            <sz val="16"/>
            <color indexed="81"/>
            <rFont val="HG丸ｺﾞｼｯｸM-PRO"/>
            <family val="3"/>
            <charset val="128"/>
          </rPr>
          <t>縦を掛率で計算します。</t>
        </r>
      </text>
    </comment>
    <comment ref="V159" authorId="0" shapeId="0" xr:uid="{5F77B6AF-4DEA-4CEA-923D-BA072A5FBD98}">
      <text>
        <r>
          <rPr>
            <b/>
            <sz val="16"/>
            <color indexed="81"/>
            <rFont val="HG丸ｺﾞｼｯｸM-PRO"/>
            <family val="3"/>
            <charset val="128"/>
          </rPr>
          <t>縦を掛率で計算します。</t>
        </r>
      </text>
    </comment>
    <comment ref="O163" authorId="1" shapeId="0" xr:uid="{3F79A32B-DE6B-45A2-970D-C0E32C542CBB}">
      <text>
        <r>
          <rPr>
            <b/>
            <sz val="11"/>
            <color indexed="81"/>
            <rFont val="MS P ゴシック"/>
            <family val="3"/>
            <charset val="128"/>
          </rPr>
          <t>鷹島含む</t>
        </r>
      </text>
    </comment>
    <comment ref="O165" authorId="1" shapeId="0" xr:uid="{A4F817C2-1670-4A34-A6C1-FC8CA0CC58D8}">
      <text>
        <r>
          <rPr>
            <b/>
            <sz val="11"/>
            <color indexed="81"/>
            <rFont val="ＭＳ Ｐゴシック"/>
            <family val="3"/>
            <charset val="128"/>
          </rPr>
          <t>福島は伊万里中央（伊万里市）に合併</t>
        </r>
        <r>
          <rPr>
            <sz val="11"/>
            <color indexed="81"/>
            <rFont val="ＭＳ Ｐゴシック"/>
            <family val="3"/>
            <charset val="128"/>
          </rPr>
          <t xml:space="preserve">
</t>
        </r>
      </text>
    </comment>
    <comment ref="F168" authorId="0" shapeId="0" xr:uid="{F978386A-4DC9-465B-A524-5BDC69F76702}">
      <text>
        <r>
          <rPr>
            <b/>
            <sz val="16"/>
            <color indexed="81"/>
            <rFont val="HG丸ｺﾞｼｯｸM-PRO"/>
            <family val="3"/>
            <charset val="128"/>
          </rPr>
          <t>縦を掛率で計算します。</t>
        </r>
      </text>
    </comment>
    <comment ref="J168" authorId="0" shapeId="0" xr:uid="{E06D29C3-5F38-4EC9-BBA3-5E7794542483}">
      <text>
        <r>
          <rPr>
            <b/>
            <sz val="16"/>
            <color indexed="81"/>
            <rFont val="HG丸ｺﾞｼｯｸM-PRO"/>
            <family val="3"/>
            <charset val="128"/>
          </rPr>
          <t xml:space="preserve">縦を掛率で計算します。
</t>
        </r>
      </text>
    </comment>
    <comment ref="N168" authorId="0" shapeId="0" xr:uid="{3EB9829C-1A90-4535-9399-C473941152A0}">
      <text>
        <r>
          <rPr>
            <b/>
            <sz val="16"/>
            <color indexed="81"/>
            <rFont val="HG丸ｺﾞｼｯｸM-PRO"/>
            <family val="3"/>
            <charset val="128"/>
          </rPr>
          <t>縦を掛率で計算します。</t>
        </r>
      </text>
    </comment>
    <comment ref="R168" authorId="0" shapeId="0" xr:uid="{7463261A-8B20-4288-9665-32D28E7413C7}">
      <text>
        <r>
          <rPr>
            <b/>
            <sz val="16"/>
            <color indexed="81"/>
            <rFont val="HG丸ｺﾞｼｯｸM-PRO"/>
            <family val="3"/>
            <charset val="128"/>
          </rPr>
          <t>縦を掛率で計算します。</t>
        </r>
      </text>
    </comment>
    <comment ref="V168" authorId="0" shapeId="0" xr:uid="{D1D106E5-5445-4506-B6AE-F60F59BFF1CD}">
      <text>
        <r>
          <rPr>
            <b/>
            <sz val="16"/>
            <color indexed="81"/>
            <rFont val="HG丸ｺﾞｼｯｸM-PRO"/>
            <family val="3"/>
            <charset val="128"/>
          </rPr>
          <t>縦を掛率で計算します。</t>
        </r>
      </text>
    </comment>
    <comment ref="F178" authorId="0" shapeId="0" xr:uid="{4A233EC6-1F0D-4235-AE70-BEF00E5E1225}">
      <text>
        <r>
          <rPr>
            <b/>
            <sz val="16"/>
            <color indexed="81"/>
            <rFont val="HG丸ｺﾞｼｯｸM-PRO"/>
            <family val="3"/>
            <charset val="128"/>
          </rPr>
          <t>縦を掛率で計算します。</t>
        </r>
      </text>
    </comment>
    <comment ref="J178" authorId="0" shapeId="0" xr:uid="{86C5AE4C-9F21-48D1-B59A-9E5855C3A0EC}">
      <text>
        <r>
          <rPr>
            <b/>
            <sz val="16"/>
            <color indexed="81"/>
            <rFont val="HG丸ｺﾞｼｯｸM-PRO"/>
            <family val="3"/>
            <charset val="128"/>
          </rPr>
          <t xml:space="preserve">縦を掛率で計算します。
</t>
        </r>
      </text>
    </comment>
    <comment ref="N178" authorId="0" shapeId="0" xr:uid="{8BEC1E31-5F6E-40CB-8715-B0202F813E97}">
      <text>
        <r>
          <rPr>
            <b/>
            <sz val="16"/>
            <color indexed="81"/>
            <rFont val="HG丸ｺﾞｼｯｸM-PRO"/>
            <family val="3"/>
            <charset val="128"/>
          </rPr>
          <t>縦を掛率で計算します。</t>
        </r>
      </text>
    </comment>
    <comment ref="R178" authorId="0" shapeId="0" xr:uid="{35842744-5953-4E6F-8127-FFD0315F93F8}">
      <text>
        <r>
          <rPr>
            <b/>
            <sz val="16"/>
            <color indexed="81"/>
            <rFont val="HG丸ｺﾞｼｯｸM-PRO"/>
            <family val="3"/>
            <charset val="128"/>
          </rPr>
          <t>縦を掛率で計算します。</t>
        </r>
      </text>
    </comment>
    <comment ref="V178" authorId="0" shapeId="0" xr:uid="{23417961-1781-47EF-8C8B-616D018AD29D}">
      <text>
        <r>
          <rPr>
            <b/>
            <sz val="16"/>
            <color indexed="81"/>
            <rFont val="HG丸ｺﾞｼｯｸM-PRO"/>
            <family val="3"/>
            <charset val="128"/>
          </rPr>
          <t>縦を掛率で計算します。</t>
        </r>
      </text>
    </comment>
    <comment ref="F187" authorId="0" shapeId="0" xr:uid="{54F5BA5E-CE72-4BBA-8DBD-2EE96E9C19EC}">
      <text>
        <r>
          <rPr>
            <b/>
            <sz val="16"/>
            <color indexed="81"/>
            <rFont val="HG丸ｺﾞｼｯｸM-PRO"/>
            <family val="3"/>
            <charset val="128"/>
          </rPr>
          <t>縦を掛率で計算します。</t>
        </r>
      </text>
    </comment>
    <comment ref="J187" authorId="0" shapeId="0" xr:uid="{BC2F1F0D-0993-4FF7-B728-8BCA34AE8E2A}">
      <text>
        <r>
          <rPr>
            <b/>
            <sz val="16"/>
            <color indexed="81"/>
            <rFont val="HG丸ｺﾞｼｯｸM-PRO"/>
            <family val="3"/>
            <charset val="128"/>
          </rPr>
          <t xml:space="preserve">縦を掛率で計算します。
</t>
        </r>
      </text>
    </comment>
    <comment ref="N187" authorId="0" shapeId="0" xr:uid="{1F88CB8C-86A3-477B-86CA-F9D4CDFB2585}">
      <text>
        <r>
          <rPr>
            <b/>
            <sz val="16"/>
            <color indexed="81"/>
            <rFont val="HG丸ｺﾞｼｯｸM-PRO"/>
            <family val="3"/>
            <charset val="128"/>
          </rPr>
          <t>縦を掛率で計算します。</t>
        </r>
      </text>
    </comment>
    <comment ref="R187" authorId="0" shapeId="0" xr:uid="{9AF7620E-A7CE-4152-AC95-46CDA1CB19E5}">
      <text>
        <r>
          <rPr>
            <b/>
            <sz val="16"/>
            <color indexed="81"/>
            <rFont val="HG丸ｺﾞｼｯｸM-PRO"/>
            <family val="3"/>
            <charset val="128"/>
          </rPr>
          <t>縦を掛率で計算します。</t>
        </r>
      </text>
    </comment>
    <comment ref="V187" authorId="0" shapeId="0" xr:uid="{917CF21B-30B8-4AAE-9C28-B13802A13675}">
      <text>
        <r>
          <rPr>
            <b/>
            <sz val="16"/>
            <color indexed="81"/>
            <rFont val="HG丸ｺﾞｼｯｸM-PRO"/>
            <family val="3"/>
            <charset val="128"/>
          </rPr>
          <t>縦を掛率で計算します。</t>
        </r>
      </text>
    </comment>
    <comment ref="F191" authorId="0" shapeId="0" xr:uid="{2AEE1EA7-A301-449E-A4A7-77A2C5B3E5AF}">
      <text>
        <r>
          <rPr>
            <b/>
            <sz val="16"/>
            <color indexed="81"/>
            <rFont val="HG丸ｺﾞｼｯｸM-PRO"/>
            <family val="3"/>
            <charset val="128"/>
          </rPr>
          <t>縦を掛率で計算します。</t>
        </r>
      </text>
    </comment>
    <comment ref="J191" authorId="0" shapeId="0" xr:uid="{32EA94F5-3C40-4677-BA90-6F299DB1D756}">
      <text>
        <r>
          <rPr>
            <b/>
            <sz val="16"/>
            <color indexed="81"/>
            <rFont val="HG丸ｺﾞｼｯｸM-PRO"/>
            <family val="3"/>
            <charset val="128"/>
          </rPr>
          <t xml:space="preserve">縦を掛率で計算します。
</t>
        </r>
      </text>
    </comment>
    <comment ref="N191" authorId="0" shapeId="0" xr:uid="{9AB5C6A5-7334-4119-93AD-CE3849184247}">
      <text>
        <r>
          <rPr>
            <b/>
            <sz val="16"/>
            <color indexed="81"/>
            <rFont val="HG丸ｺﾞｼｯｸM-PRO"/>
            <family val="3"/>
            <charset val="128"/>
          </rPr>
          <t>縦を掛率で計算します。</t>
        </r>
      </text>
    </comment>
    <comment ref="R191" authorId="0" shapeId="0" xr:uid="{1E0E1ED6-2F76-46D0-9DC3-9C782515F6F9}">
      <text>
        <r>
          <rPr>
            <b/>
            <sz val="16"/>
            <color indexed="81"/>
            <rFont val="HG丸ｺﾞｼｯｸM-PRO"/>
            <family val="3"/>
            <charset val="128"/>
          </rPr>
          <t>縦を掛率で計算します。</t>
        </r>
      </text>
    </comment>
    <comment ref="V191" authorId="0" shapeId="0" xr:uid="{F3131897-21FF-40DE-84DC-459227359C6E}">
      <text>
        <r>
          <rPr>
            <b/>
            <sz val="16"/>
            <color indexed="81"/>
            <rFont val="HG丸ｺﾞｼｯｸM-PRO"/>
            <family val="3"/>
            <charset val="128"/>
          </rPr>
          <t>縦を掛率で計算します。</t>
        </r>
      </text>
    </comment>
  </commentList>
</comments>
</file>

<file path=xl/sharedStrings.xml><?xml version="1.0" encoding="utf-8"?>
<sst xmlns="http://schemas.openxmlformats.org/spreadsheetml/2006/main" count="496" uniqueCount="383">
  <si>
    <t>・折込指定日</t>
    <rPh sb="1" eb="3">
      <t>オリコミ</t>
    </rPh>
    <rPh sb="3" eb="5">
      <t>シテイ</t>
    </rPh>
    <rPh sb="5" eb="6">
      <t>ビ</t>
    </rPh>
    <phoneticPr fontId="2"/>
  </si>
  <si>
    <t>・広告主</t>
    <rPh sb="1" eb="4">
      <t>コウコクヌシ</t>
    </rPh>
    <phoneticPr fontId="2"/>
  </si>
  <si>
    <t>・折込総枚数</t>
    <rPh sb="1" eb="3">
      <t>オリコミ</t>
    </rPh>
    <rPh sb="3" eb="4">
      <t>ソウ</t>
    </rPh>
    <rPh sb="4" eb="6">
      <t>マイスウ</t>
    </rPh>
    <phoneticPr fontId="2"/>
  </si>
  <si>
    <t>長崎新聞</t>
    <rPh sb="0" eb="2">
      <t>ナガサキ</t>
    </rPh>
    <rPh sb="2" eb="4">
      <t>シンブン</t>
    </rPh>
    <phoneticPr fontId="2"/>
  </si>
  <si>
    <t>朝日新聞(A)</t>
    <rPh sb="0" eb="2">
      <t>アサヒ</t>
    </rPh>
    <rPh sb="2" eb="4">
      <t>シンブン</t>
    </rPh>
    <phoneticPr fontId="2"/>
  </si>
  <si>
    <t>毎日新聞(M)</t>
    <rPh sb="0" eb="2">
      <t>マイニチ</t>
    </rPh>
    <rPh sb="2" eb="4">
      <t>シンブン</t>
    </rPh>
    <phoneticPr fontId="2"/>
  </si>
  <si>
    <t>読売新聞(Y)</t>
    <rPh sb="0" eb="2">
      <t>ヨミウリ</t>
    </rPh>
    <rPh sb="2" eb="4">
      <t>シンブン</t>
    </rPh>
    <phoneticPr fontId="2"/>
  </si>
  <si>
    <t>日経新聞</t>
    <rPh sb="0" eb="2">
      <t>ニッケイ</t>
    </rPh>
    <rPh sb="2" eb="4">
      <t>シンブン</t>
    </rPh>
    <phoneticPr fontId="2"/>
  </si>
  <si>
    <t>販売店名</t>
    <rPh sb="0" eb="3">
      <t>ハンバイテン</t>
    </rPh>
    <rPh sb="3" eb="4">
      <t>ナ</t>
    </rPh>
    <phoneticPr fontId="2"/>
  </si>
  <si>
    <t>部数</t>
    <rPh sb="0" eb="2">
      <t>ブスウ</t>
    </rPh>
    <phoneticPr fontId="2"/>
  </si>
  <si>
    <t>折込数</t>
    <rPh sb="0" eb="2">
      <t>オリコミ</t>
    </rPh>
    <rPh sb="2" eb="3">
      <t>カズ</t>
    </rPh>
    <phoneticPr fontId="2"/>
  </si>
  <si>
    <t>割合</t>
    <rPh sb="0" eb="2">
      <t>ワリアイ</t>
    </rPh>
    <phoneticPr fontId="2"/>
  </si>
  <si>
    <t>長崎市(南部地区)</t>
    <rPh sb="0" eb="2">
      <t>ナガサキ</t>
    </rPh>
    <rPh sb="2" eb="3">
      <t>シ</t>
    </rPh>
    <rPh sb="4" eb="5">
      <t>ミナミ</t>
    </rPh>
    <rPh sb="5" eb="6">
      <t>ブ</t>
    </rPh>
    <rPh sb="6" eb="8">
      <t>チク</t>
    </rPh>
    <phoneticPr fontId="2"/>
  </si>
  <si>
    <t>野母半島</t>
    <rPh sb="0" eb="2">
      <t>ノモ</t>
    </rPh>
    <rPh sb="2" eb="4">
      <t>ハントウ</t>
    </rPh>
    <phoneticPr fontId="2"/>
  </si>
  <si>
    <t>長崎市(北部地区)</t>
    <rPh sb="0" eb="2">
      <t>ナガサキ</t>
    </rPh>
    <rPh sb="2" eb="3">
      <t>シ</t>
    </rPh>
    <rPh sb="4" eb="5">
      <t>キタ</t>
    </rPh>
    <rPh sb="5" eb="6">
      <t>ブ</t>
    </rPh>
    <rPh sb="6" eb="8">
      <t>チク</t>
    </rPh>
    <phoneticPr fontId="2"/>
  </si>
  <si>
    <t>琴海</t>
    <rPh sb="0" eb="1">
      <t>コト</t>
    </rPh>
    <rPh sb="1" eb="2">
      <t>ウミ</t>
    </rPh>
    <phoneticPr fontId="2"/>
  </si>
  <si>
    <t>東長崎</t>
    <rPh sb="0" eb="1">
      <t>ヒガシ</t>
    </rPh>
    <rPh sb="1" eb="3">
      <t>ナガサキ</t>
    </rPh>
    <phoneticPr fontId="2"/>
  </si>
  <si>
    <t>矢上</t>
    <rPh sb="0" eb="1">
      <t>ヤ</t>
    </rPh>
    <rPh sb="1" eb="2">
      <t>ウエ</t>
    </rPh>
    <phoneticPr fontId="2"/>
  </si>
  <si>
    <t>日見</t>
    <rPh sb="0" eb="1">
      <t>ヒ</t>
    </rPh>
    <rPh sb="1" eb="2">
      <t>ミ</t>
    </rPh>
    <phoneticPr fontId="2"/>
  </si>
  <si>
    <t>合計</t>
    <rPh sb="0" eb="2">
      <t>ゴウケイ</t>
    </rPh>
    <phoneticPr fontId="2"/>
  </si>
  <si>
    <t>時津</t>
    <rPh sb="0" eb="2">
      <t>トキツ</t>
    </rPh>
    <phoneticPr fontId="2"/>
  </si>
  <si>
    <t>合計</t>
    <rPh sb="0" eb="1">
      <t>ゴウ</t>
    </rPh>
    <rPh sb="1" eb="2">
      <t>ケイ</t>
    </rPh>
    <phoneticPr fontId="2"/>
  </si>
  <si>
    <t>諌早市</t>
    <rPh sb="0" eb="1">
      <t>イサム</t>
    </rPh>
    <rPh sb="1" eb="2">
      <t>ハヤ</t>
    </rPh>
    <rPh sb="2" eb="3">
      <t>シ</t>
    </rPh>
    <phoneticPr fontId="2"/>
  </si>
  <si>
    <t>本諌早</t>
    <rPh sb="0" eb="1">
      <t>ホン</t>
    </rPh>
    <rPh sb="1" eb="3">
      <t>イサハヤ</t>
    </rPh>
    <phoneticPr fontId="2"/>
  </si>
  <si>
    <t>諫早東部</t>
    <rPh sb="0" eb="2">
      <t>イサハヤ</t>
    </rPh>
    <rPh sb="2" eb="4">
      <t>トウブ</t>
    </rPh>
    <phoneticPr fontId="2"/>
  </si>
  <si>
    <t>諫早中央</t>
    <rPh sb="0" eb="2">
      <t>イサハヤ</t>
    </rPh>
    <rPh sb="2" eb="4">
      <t>チュウオウ</t>
    </rPh>
    <phoneticPr fontId="2"/>
  </si>
  <si>
    <t>諫早南</t>
    <rPh sb="0" eb="2">
      <t>イサハヤ</t>
    </rPh>
    <rPh sb="2" eb="3">
      <t>ミナミ</t>
    </rPh>
    <phoneticPr fontId="2"/>
  </si>
  <si>
    <t>諫早北</t>
    <rPh sb="0" eb="2">
      <t>イサハヤ</t>
    </rPh>
    <rPh sb="2" eb="3">
      <t>キタ</t>
    </rPh>
    <phoneticPr fontId="2"/>
  </si>
  <si>
    <t>西諌早</t>
    <rPh sb="0" eb="1">
      <t>ニシ</t>
    </rPh>
    <rPh sb="1" eb="3">
      <t>イサハヤ</t>
    </rPh>
    <phoneticPr fontId="2"/>
  </si>
  <si>
    <t>諫早西</t>
    <rPh sb="0" eb="2">
      <t>イサハヤ</t>
    </rPh>
    <rPh sb="2" eb="3">
      <t>ニシ</t>
    </rPh>
    <phoneticPr fontId="2"/>
  </si>
  <si>
    <t>喜々津</t>
    <rPh sb="0" eb="3">
      <t>キキツ</t>
    </rPh>
    <phoneticPr fontId="2"/>
  </si>
  <si>
    <t>島原市</t>
    <rPh sb="0" eb="1">
      <t>シマ</t>
    </rPh>
    <rPh sb="1" eb="2">
      <t>ハラ</t>
    </rPh>
    <rPh sb="2" eb="3">
      <t>シ</t>
    </rPh>
    <phoneticPr fontId="2"/>
  </si>
  <si>
    <t>島原</t>
    <rPh sb="0" eb="2">
      <t>シマバラ</t>
    </rPh>
    <phoneticPr fontId="2"/>
  </si>
  <si>
    <t>島原北部</t>
    <rPh sb="0" eb="1">
      <t>シマ</t>
    </rPh>
    <rPh sb="1" eb="2">
      <t>ハラ</t>
    </rPh>
    <rPh sb="2" eb="4">
      <t>ホクブ</t>
    </rPh>
    <phoneticPr fontId="2"/>
  </si>
  <si>
    <t>島原</t>
    <rPh sb="0" eb="1">
      <t>シマ</t>
    </rPh>
    <rPh sb="1" eb="2">
      <t>ハラ</t>
    </rPh>
    <phoneticPr fontId="2"/>
  </si>
  <si>
    <t>島原外港</t>
    <rPh sb="0" eb="2">
      <t>シマバラ</t>
    </rPh>
    <rPh sb="2" eb="4">
      <t>ガイコウ</t>
    </rPh>
    <phoneticPr fontId="2"/>
  </si>
  <si>
    <t>島原南部</t>
    <rPh sb="0" eb="1">
      <t>シマ</t>
    </rPh>
    <rPh sb="1" eb="2">
      <t>ハラ</t>
    </rPh>
    <rPh sb="2" eb="4">
      <t>ナンブ</t>
    </rPh>
    <phoneticPr fontId="2"/>
  </si>
  <si>
    <t>雲仙市</t>
    <rPh sb="0" eb="1">
      <t>クモ</t>
    </rPh>
    <rPh sb="1" eb="2">
      <t>セン</t>
    </rPh>
    <rPh sb="2" eb="3">
      <t>シ</t>
    </rPh>
    <phoneticPr fontId="2"/>
  </si>
  <si>
    <t>南島原市</t>
    <rPh sb="0" eb="1">
      <t>ミナミ</t>
    </rPh>
    <rPh sb="1" eb="2">
      <t>シマ</t>
    </rPh>
    <rPh sb="2" eb="3">
      <t>ハラ</t>
    </rPh>
    <rPh sb="3" eb="4">
      <t>シ</t>
    </rPh>
    <phoneticPr fontId="2"/>
  </si>
  <si>
    <t>加津佐</t>
    <rPh sb="0" eb="1">
      <t>カ</t>
    </rPh>
    <rPh sb="1" eb="2">
      <t>ツ</t>
    </rPh>
    <rPh sb="2" eb="3">
      <t>サ</t>
    </rPh>
    <phoneticPr fontId="2"/>
  </si>
  <si>
    <t>口ノ津</t>
    <rPh sb="0" eb="1">
      <t>クチ</t>
    </rPh>
    <rPh sb="2" eb="3">
      <t>ツ</t>
    </rPh>
    <phoneticPr fontId="2"/>
  </si>
  <si>
    <t>彼杵</t>
    <rPh sb="0" eb="2">
      <t>ソノギ</t>
    </rPh>
    <phoneticPr fontId="2"/>
  </si>
  <si>
    <t>川棚</t>
    <rPh sb="0" eb="2">
      <t>カワタナ</t>
    </rPh>
    <phoneticPr fontId="2"/>
  </si>
  <si>
    <t>波佐見</t>
    <rPh sb="0" eb="3">
      <t>ハサミ</t>
    </rPh>
    <phoneticPr fontId="2"/>
  </si>
  <si>
    <t>佐世保市①</t>
    <rPh sb="0" eb="1">
      <t>タスク</t>
    </rPh>
    <rPh sb="1" eb="2">
      <t>ヨ</t>
    </rPh>
    <rPh sb="2" eb="3">
      <t>タモツ</t>
    </rPh>
    <rPh sb="3" eb="4">
      <t>シ</t>
    </rPh>
    <phoneticPr fontId="2"/>
  </si>
  <si>
    <t>早岐西</t>
    <rPh sb="0" eb="2">
      <t>ハイキ</t>
    </rPh>
    <rPh sb="2" eb="3">
      <t>ニシ</t>
    </rPh>
    <phoneticPr fontId="2"/>
  </si>
  <si>
    <t>大久保</t>
    <rPh sb="0" eb="3">
      <t>オオクボ</t>
    </rPh>
    <phoneticPr fontId="2"/>
  </si>
  <si>
    <t>勝富</t>
    <rPh sb="0" eb="1">
      <t>カツ</t>
    </rPh>
    <rPh sb="1" eb="2">
      <t>トミ</t>
    </rPh>
    <phoneticPr fontId="2"/>
  </si>
  <si>
    <t>俵町</t>
    <rPh sb="0" eb="2">
      <t>タワラマチ</t>
    </rPh>
    <phoneticPr fontId="2"/>
  </si>
  <si>
    <t>春日</t>
    <rPh sb="0" eb="2">
      <t>カスガ</t>
    </rPh>
    <phoneticPr fontId="2"/>
  </si>
  <si>
    <t>大野</t>
    <rPh sb="0" eb="2">
      <t>オオノ</t>
    </rPh>
    <phoneticPr fontId="2"/>
  </si>
  <si>
    <t>相ノ浦</t>
    <rPh sb="0" eb="1">
      <t>アイ</t>
    </rPh>
    <rPh sb="2" eb="3">
      <t>ウラ</t>
    </rPh>
    <phoneticPr fontId="2"/>
  </si>
  <si>
    <t>平戸市</t>
    <rPh sb="0" eb="1">
      <t>ヒラ</t>
    </rPh>
    <rPh sb="1" eb="2">
      <t>ト</t>
    </rPh>
    <rPh sb="2" eb="3">
      <t>シ</t>
    </rPh>
    <phoneticPr fontId="2"/>
  </si>
  <si>
    <t>松浦市</t>
    <rPh sb="0" eb="3">
      <t>マツウラシ</t>
    </rPh>
    <phoneticPr fontId="2"/>
  </si>
  <si>
    <t>今福</t>
    <rPh sb="0" eb="2">
      <t>イマフク</t>
    </rPh>
    <phoneticPr fontId="2"/>
  </si>
  <si>
    <t>五島市</t>
    <rPh sb="0" eb="1">
      <t>５</t>
    </rPh>
    <rPh sb="1" eb="2">
      <t>シマ</t>
    </rPh>
    <rPh sb="2" eb="3">
      <t>シ</t>
    </rPh>
    <phoneticPr fontId="2"/>
  </si>
  <si>
    <t>長崎県市郡別一覧表</t>
    <rPh sb="0" eb="3">
      <t>ナガサキケン</t>
    </rPh>
    <rPh sb="3" eb="4">
      <t>シ</t>
    </rPh>
    <rPh sb="4" eb="5">
      <t>グン</t>
    </rPh>
    <rPh sb="5" eb="6">
      <t>ベツ</t>
    </rPh>
    <rPh sb="6" eb="8">
      <t>イチラン</t>
    </rPh>
    <rPh sb="8" eb="9">
      <t>ヒョウ</t>
    </rPh>
    <phoneticPr fontId="2"/>
  </si>
  <si>
    <t>地区＼新聞</t>
    <rPh sb="0" eb="2">
      <t>チク</t>
    </rPh>
    <rPh sb="3" eb="5">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</si>
  <si>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</si>
  <si>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</si>
  <si>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</si>
  <si>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西日本新聞</t>
    <rPh sb="0" eb="3">
      <t>ニシニホン</t>
    </rPh>
    <rPh sb="3" eb="5">
      <t>シンブン</t>
    </rPh>
    <phoneticPr fontId="2"/>
  </si>
  <si>
    <t>諫早本社　分納可能地区</t>
    <rPh sb="0" eb="2">
      <t>イサハヤ</t>
    </rPh>
    <rPh sb="2" eb="4">
      <t>ホンシャ</t>
    </rPh>
    <rPh sb="5" eb="6">
      <t>ブン</t>
    </rPh>
    <rPh sb="6" eb="7">
      <t>ノウ</t>
    </rPh>
    <rPh sb="7" eb="9">
      <t>カノウ</t>
    </rPh>
    <rPh sb="9" eb="11">
      <t>チク</t>
    </rPh>
    <phoneticPr fontId="2"/>
  </si>
  <si>
    <t>長崎市</t>
    <rPh sb="0" eb="3">
      <t>ナガサキシ</t>
    </rPh>
    <phoneticPr fontId="2"/>
  </si>
  <si>
    <t>西彼杵郡</t>
    <rPh sb="0" eb="4">
      <t>ニシソノギグン</t>
    </rPh>
    <phoneticPr fontId="2"/>
  </si>
  <si>
    <t>(長与･時津)</t>
    <rPh sb="1" eb="3">
      <t>ナガヨ</t>
    </rPh>
    <rPh sb="4" eb="6">
      <t>トギツ</t>
    </rPh>
    <phoneticPr fontId="2"/>
  </si>
  <si>
    <t>西海市</t>
    <rPh sb="0" eb="2">
      <t>サイカイ</t>
    </rPh>
    <rPh sb="2" eb="3">
      <t>シ</t>
    </rPh>
    <phoneticPr fontId="2"/>
  </si>
  <si>
    <t>諫早市</t>
    <rPh sb="0" eb="3">
      <t>イサハヤシ</t>
    </rPh>
    <phoneticPr fontId="2"/>
  </si>
  <si>
    <t>島原市</t>
    <rPh sb="0" eb="3">
      <t>シマバラシ</t>
    </rPh>
    <phoneticPr fontId="2"/>
  </si>
  <si>
    <t>雲仙市</t>
    <rPh sb="0" eb="2">
      <t>ウンゼン</t>
    </rPh>
    <rPh sb="2" eb="3">
      <t>シ</t>
    </rPh>
    <phoneticPr fontId="2"/>
  </si>
  <si>
    <t>南島原市</t>
    <rPh sb="0" eb="1">
      <t>ミナミ</t>
    </rPh>
    <rPh sb="1" eb="4">
      <t>シマバラシ</t>
    </rPh>
    <phoneticPr fontId="2"/>
  </si>
  <si>
    <t>大村市</t>
    <rPh sb="0" eb="3">
      <t>オオムラシ</t>
    </rPh>
    <phoneticPr fontId="2"/>
  </si>
  <si>
    <t>佐世保支社　分納可能地区</t>
    <rPh sb="0" eb="3">
      <t>サセボ</t>
    </rPh>
    <rPh sb="3" eb="5">
      <t>シシャ</t>
    </rPh>
    <rPh sb="6" eb="8">
      <t>ブンノウ</t>
    </rPh>
    <rPh sb="8" eb="10">
      <t>カノウ</t>
    </rPh>
    <rPh sb="10" eb="12">
      <t>チク</t>
    </rPh>
    <phoneticPr fontId="2"/>
  </si>
  <si>
    <t>佐世保市</t>
    <rPh sb="0" eb="4">
      <t>サセボシ</t>
    </rPh>
    <phoneticPr fontId="2"/>
  </si>
  <si>
    <t>※旧北松(鹿町・江迎町含む)</t>
    <rPh sb="1" eb="2">
      <t>キュウ</t>
    </rPh>
    <rPh sb="2" eb="3">
      <t>キタ</t>
    </rPh>
    <rPh sb="3" eb="4">
      <t>マツ</t>
    </rPh>
    <rPh sb="5" eb="7">
      <t>シカマチ</t>
    </rPh>
    <rPh sb="8" eb="10">
      <t>エムカエ</t>
    </rPh>
    <rPh sb="10" eb="11">
      <t>チョウ</t>
    </rPh>
    <rPh sb="11" eb="12">
      <t>フク</t>
    </rPh>
    <phoneticPr fontId="2"/>
  </si>
  <si>
    <t>東彼杵郡</t>
    <rPh sb="0" eb="4">
      <t>ヒガシソノギグン</t>
    </rPh>
    <phoneticPr fontId="2"/>
  </si>
  <si>
    <t>北松浦郡</t>
    <rPh sb="0" eb="4">
      <t>キタマツウラグン</t>
    </rPh>
    <phoneticPr fontId="2"/>
  </si>
  <si>
    <t>平戸市</t>
    <rPh sb="0" eb="3">
      <t>ヒラドシ</t>
    </rPh>
    <phoneticPr fontId="2"/>
  </si>
  <si>
    <t>五島市☆</t>
    <rPh sb="0" eb="2">
      <t>ゴトウシ</t>
    </rPh>
    <rPh sb="2" eb="3">
      <t>シ</t>
    </rPh>
    <phoneticPr fontId="2"/>
  </si>
  <si>
    <t>南松浦郡
新上五島町☆</t>
    <rPh sb="0" eb="4">
      <t>ミナミマツウラグン</t>
    </rPh>
    <rPh sb="5" eb="6">
      <t>シン</t>
    </rPh>
    <rPh sb="6" eb="9">
      <t>カミゴトウ</t>
    </rPh>
    <rPh sb="9" eb="10">
      <t>チョウ</t>
    </rPh>
    <phoneticPr fontId="2"/>
  </si>
  <si>
    <t>壱岐市☆</t>
    <rPh sb="0" eb="2">
      <t>イキ</t>
    </rPh>
    <rPh sb="2" eb="3">
      <t>シ</t>
    </rPh>
    <phoneticPr fontId="2"/>
  </si>
  <si>
    <t>対馬市☆</t>
    <rPh sb="0" eb="2">
      <t>ツシマ</t>
    </rPh>
    <rPh sb="2" eb="3">
      <t>シ</t>
    </rPh>
    <phoneticPr fontId="2"/>
  </si>
  <si>
    <t>☆離島地域</t>
    <rPh sb="1" eb="3">
      <t>リトウ</t>
    </rPh>
    <rPh sb="3" eb="5">
      <t>チイキ</t>
    </rPh>
    <phoneticPr fontId="2"/>
  </si>
  <si>
    <t>　※日本経済新聞は地域によっては折り込みが出来ませんのでまえもってお問い合わせ下さい。必ずしも販売店区域と行政区域とは一致しているとは限りません。</t>
    <rPh sb="2" eb="4">
      <t>ニホン</t>
    </rPh>
    <rPh sb="4" eb="6">
      <t>ケイザイ</t>
    </rPh>
    <rPh sb="6" eb="8">
      <t>シンブン</t>
    </rPh>
    <rPh sb="9" eb="11">
      <t>チイキ</t>
    </rPh>
    <rPh sb="16" eb="19">
      <t>オリコ</t>
    </rPh>
    <rPh sb="21" eb="23">
      <t>デキ</t>
    </rPh>
    <rPh sb="33" eb="37">
      <t>オトイア</t>
    </rPh>
    <rPh sb="39" eb="40">
      <t>クダ</t>
    </rPh>
    <rPh sb="43" eb="44">
      <t>カナラ</t>
    </rPh>
    <rPh sb="47" eb="50">
      <t>ハンバイテン</t>
    </rPh>
    <rPh sb="50" eb="52">
      <t>クイキ</t>
    </rPh>
    <rPh sb="53" eb="55">
      <t>ギョウセイ</t>
    </rPh>
    <rPh sb="55" eb="57">
      <t>クイキ</t>
    </rPh>
    <rPh sb="59" eb="61">
      <t>イッチ</t>
    </rPh>
    <rPh sb="67" eb="68">
      <t>カギ</t>
    </rPh>
    <phoneticPr fontId="2"/>
  </si>
  <si>
    <t>★この部数表は各紙発表部数に基づいて発行されております。</t>
    <rPh sb="3" eb="5">
      <t>ブスウ</t>
    </rPh>
    <rPh sb="5" eb="6">
      <t>ヒョウ</t>
    </rPh>
    <rPh sb="7" eb="9">
      <t>カクシ</t>
    </rPh>
    <rPh sb="9" eb="11">
      <t>ハッピョウ</t>
    </rPh>
    <rPh sb="11" eb="13">
      <t>ブスウ</t>
    </rPh>
    <rPh sb="14" eb="15">
      <t>モト</t>
    </rPh>
    <rPh sb="18" eb="20">
      <t>ハッコウ</t>
    </rPh>
    <phoneticPr fontId="2"/>
  </si>
  <si>
    <t>佐世保支社分納枚数</t>
    <rPh sb="0" eb="3">
      <t>サセボ</t>
    </rPh>
    <rPh sb="3" eb="5">
      <t>シシャ</t>
    </rPh>
    <rPh sb="5" eb="7">
      <t>ブンノウ</t>
    </rPh>
    <rPh sb="7" eb="9">
      <t>マイスウ</t>
    </rPh>
    <phoneticPr fontId="2"/>
  </si>
  <si>
    <t>大村市</t>
    <rPh sb="0" eb="2">
      <t>オオムラ</t>
    </rPh>
    <rPh sb="2" eb="3">
      <t>シ</t>
    </rPh>
    <phoneticPr fontId="2"/>
  </si>
  <si>
    <t>大村東</t>
    <rPh sb="0" eb="2">
      <t>オオムラ</t>
    </rPh>
    <rPh sb="2" eb="3">
      <t>ヒガシ</t>
    </rPh>
    <phoneticPr fontId="2"/>
  </si>
  <si>
    <t>大村西部</t>
    <rPh sb="0" eb="2">
      <t>オオムラ</t>
    </rPh>
    <rPh sb="2" eb="4">
      <t>セイブ</t>
    </rPh>
    <phoneticPr fontId="2"/>
  </si>
  <si>
    <t>大村西</t>
    <rPh sb="0" eb="2">
      <t>オオムラ</t>
    </rPh>
    <rPh sb="2" eb="3">
      <t>ニシ</t>
    </rPh>
    <phoneticPr fontId="2"/>
  </si>
  <si>
    <t>竹松</t>
    <rPh sb="0" eb="2">
      <t>タケマツ</t>
    </rPh>
    <phoneticPr fontId="2"/>
  </si>
  <si>
    <t>・タイトル</t>
    <phoneticPr fontId="2"/>
  </si>
  <si>
    <t>・サイズ</t>
    <phoneticPr fontId="2"/>
  </si>
  <si>
    <t>相ノ浦皆瀬</t>
    <rPh sb="0" eb="3">
      <t>アイノウラ</t>
    </rPh>
    <rPh sb="3" eb="5">
      <t>カイゼ</t>
    </rPh>
    <phoneticPr fontId="2"/>
  </si>
  <si>
    <t>諫早本社　分納可能地区</t>
    <phoneticPr fontId="2"/>
  </si>
  <si>
    <t>南諫早</t>
    <rPh sb="0" eb="1">
      <t>ミナミ</t>
    </rPh>
    <rPh sb="1" eb="3">
      <t>イサハヤ</t>
    </rPh>
    <phoneticPr fontId="2"/>
  </si>
  <si>
    <t>西海大島</t>
    <rPh sb="0" eb="2">
      <t>サイカイ</t>
    </rPh>
    <rPh sb="2" eb="4">
      <t>オオシマ</t>
    </rPh>
    <phoneticPr fontId="2"/>
  </si>
  <si>
    <t>吉井</t>
    <rPh sb="0" eb="1">
      <t>キチ</t>
    </rPh>
    <rPh sb="1" eb="2">
      <t>イ</t>
    </rPh>
    <phoneticPr fontId="2"/>
  </si>
  <si>
    <t>世知原</t>
    <rPh sb="0" eb="2">
      <t>セチ</t>
    </rPh>
    <rPh sb="2" eb="3">
      <t>ハラ</t>
    </rPh>
    <phoneticPr fontId="2"/>
  </si>
  <si>
    <t>小佐々</t>
    <rPh sb="0" eb="1">
      <t>コ</t>
    </rPh>
    <rPh sb="1" eb="3">
      <t>サザ</t>
    </rPh>
    <phoneticPr fontId="2"/>
  </si>
  <si>
    <t>江迎</t>
    <rPh sb="0" eb="2">
      <t>エムカエ</t>
    </rPh>
    <phoneticPr fontId="2"/>
  </si>
  <si>
    <t>佐々</t>
    <rPh sb="0" eb="2">
      <t>サザ</t>
    </rPh>
    <phoneticPr fontId="2"/>
  </si>
  <si>
    <t>田平</t>
    <rPh sb="0" eb="1">
      <t>タ</t>
    </rPh>
    <rPh sb="1" eb="2">
      <t>ヒラ</t>
    </rPh>
    <phoneticPr fontId="2"/>
  </si>
  <si>
    <t>御厨</t>
    <rPh sb="0" eb="1">
      <t>ミ</t>
    </rPh>
    <rPh sb="1" eb="2">
      <t>チュウボウ</t>
    </rPh>
    <phoneticPr fontId="2"/>
  </si>
  <si>
    <t>　※各新聞系列の販売店の中には複数の新聞取扱い店も含まれています。(媒体指定はできかねます。ご了承下さい）</t>
    <rPh sb="2" eb="3">
      <t>カク</t>
    </rPh>
    <rPh sb="3" eb="5">
      <t>シンブン</t>
    </rPh>
    <rPh sb="5" eb="7">
      <t>ケイレツ</t>
    </rPh>
    <rPh sb="8" eb="11">
      <t>ハンバイテン</t>
    </rPh>
    <rPh sb="12" eb="13">
      <t>ナカ</t>
    </rPh>
    <rPh sb="15" eb="17">
      <t>フクスウ</t>
    </rPh>
    <rPh sb="18" eb="20">
      <t>シンブン</t>
    </rPh>
    <rPh sb="20" eb="22">
      <t>トリアツカ</t>
    </rPh>
    <rPh sb="23" eb="24">
      <t>テン</t>
    </rPh>
    <rPh sb="25" eb="26">
      <t>フク</t>
    </rPh>
    <rPh sb="34" eb="36">
      <t>バイタイ</t>
    </rPh>
    <rPh sb="36" eb="38">
      <t>シテイ</t>
    </rPh>
    <rPh sb="47" eb="50">
      <t>リョウショウクダ</t>
    </rPh>
    <phoneticPr fontId="2"/>
  </si>
  <si>
    <t>松浦</t>
    <rPh sb="0" eb="2">
      <t>マツウラ</t>
    </rPh>
    <phoneticPr fontId="2"/>
  </si>
  <si>
    <t>長与S</t>
    <rPh sb="0" eb="2">
      <t>ナガヨ</t>
    </rPh>
    <phoneticPr fontId="2"/>
  </si>
  <si>
    <t>平山M</t>
    <rPh sb="0" eb="2">
      <t>ヒラヤマ</t>
    </rPh>
    <phoneticPr fontId="2"/>
  </si>
  <si>
    <t>西日本新聞(N)</t>
    <rPh sb="0" eb="1">
      <t>ニシ</t>
    </rPh>
    <rPh sb="1" eb="3">
      <t>ニホン</t>
    </rPh>
    <rPh sb="3" eb="5">
      <t>シンブン</t>
    </rPh>
    <phoneticPr fontId="2"/>
  </si>
  <si>
    <t xml:space="preserve">西有家　 </t>
    <rPh sb="0" eb="1">
      <t>ニシ</t>
    </rPh>
    <rPh sb="1" eb="2">
      <t>ア</t>
    </rPh>
    <rPh sb="2" eb="3">
      <t>イエ</t>
    </rPh>
    <phoneticPr fontId="2"/>
  </si>
  <si>
    <t>東部</t>
    <rPh sb="0" eb="2">
      <t>トウブ</t>
    </rPh>
    <phoneticPr fontId="3"/>
  </si>
  <si>
    <t>中央</t>
    <rPh sb="0" eb="2">
      <t>チュウオウ</t>
    </rPh>
    <phoneticPr fontId="3"/>
  </si>
  <si>
    <t>日野</t>
    <rPh sb="0" eb="2">
      <t>ヒノ</t>
    </rPh>
    <phoneticPr fontId="3"/>
  </si>
  <si>
    <t>山ノ田</t>
    <rPh sb="0" eb="1">
      <t>ヤマ</t>
    </rPh>
    <rPh sb="2" eb="3">
      <t>タ</t>
    </rPh>
    <phoneticPr fontId="3"/>
  </si>
  <si>
    <t>大野</t>
    <rPh sb="0" eb="2">
      <t>オオノ</t>
    </rPh>
    <phoneticPr fontId="3"/>
  </si>
  <si>
    <t>中央K</t>
    <rPh sb="0" eb="2">
      <t>チュウオウ</t>
    </rPh>
    <phoneticPr fontId="2"/>
  </si>
  <si>
    <t>平戸SK</t>
    <rPh sb="0" eb="2">
      <t>ヒラド</t>
    </rPh>
    <phoneticPr fontId="2"/>
  </si>
  <si>
    <t>深堀M</t>
    <rPh sb="0" eb="2">
      <t>フカホリ</t>
    </rPh>
    <phoneticPr fontId="2"/>
  </si>
  <si>
    <t>大野S</t>
    <rPh sb="0" eb="2">
      <t>オオノ</t>
    </rPh>
    <phoneticPr fontId="2"/>
  </si>
  <si>
    <t>俵町S</t>
    <rPh sb="0" eb="2">
      <t>タワラマチ</t>
    </rPh>
    <phoneticPr fontId="2"/>
  </si>
  <si>
    <t>（針尾地域含む）</t>
    <rPh sb="1" eb="2">
      <t>ハリ</t>
    </rPh>
    <rPh sb="2" eb="3">
      <t>オ</t>
    </rPh>
    <rPh sb="3" eb="5">
      <t>チイキ</t>
    </rPh>
    <rPh sb="5" eb="6">
      <t>フク</t>
    </rPh>
    <phoneticPr fontId="2"/>
  </si>
  <si>
    <t>◆黒島</t>
    <rPh sb="1" eb="3">
      <t>クロシマ</t>
    </rPh>
    <phoneticPr fontId="2"/>
  </si>
  <si>
    <t>外海</t>
    <rPh sb="0" eb="2">
      <t>ソトメ</t>
    </rPh>
    <phoneticPr fontId="2"/>
  </si>
  <si>
    <t>稲佐･小江原</t>
    <rPh sb="0" eb="1">
      <t>イナ</t>
    </rPh>
    <rPh sb="1" eb="2">
      <t>サ</t>
    </rPh>
    <rPh sb="3" eb="6">
      <t>コエバル</t>
    </rPh>
    <phoneticPr fontId="3"/>
  </si>
  <si>
    <t>城山</t>
    <rPh sb="0" eb="1">
      <t>シロ</t>
    </rPh>
    <rPh sb="1" eb="2">
      <t>ヤマ</t>
    </rPh>
    <phoneticPr fontId="3"/>
  </si>
  <si>
    <t>西町</t>
    <rPh sb="0" eb="2">
      <t>ニシマチ</t>
    </rPh>
    <phoneticPr fontId="3"/>
  </si>
  <si>
    <t>総合計</t>
    <rPh sb="0" eb="3">
      <t>ソウゴウケイ</t>
    </rPh>
    <phoneticPr fontId="2"/>
  </si>
  <si>
    <t>朝日新聞</t>
    <rPh sb="0" eb="4">
      <t>アサヒシンブン</t>
    </rPh>
    <phoneticPr fontId="2"/>
  </si>
  <si>
    <t>毎日新聞</t>
    <rPh sb="0" eb="4">
      <t>マイニチシンブン</t>
    </rPh>
    <phoneticPr fontId="2"/>
  </si>
  <si>
    <t>西日本新聞</t>
    <rPh sb="0" eb="5">
      <t>ニシニホンシンブン</t>
    </rPh>
    <phoneticPr fontId="2"/>
  </si>
  <si>
    <t>担当者</t>
    <rPh sb="0" eb="3">
      <t>タントウシャ</t>
    </rPh>
    <phoneticPr fontId="2"/>
  </si>
  <si>
    <t>西彼杵郡</t>
    <phoneticPr fontId="2"/>
  </si>
  <si>
    <t>西海市</t>
    <rPh sb="0" eb="3">
      <t>サイカイシ</t>
    </rPh>
    <phoneticPr fontId="2"/>
  </si>
  <si>
    <t>佐世保市②</t>
    <rPh sb="0" eb="4">
      <t>サセボシ</t>
    </rPh>
    <phoneticPr fontId="2"/>
  </si>
  <si>
    <t>北</t>
    <rPh sb="0" eb="1">
      <t>キタ</t>
    </rPh>
    <phoneticPr fontId="2"/>
  </si>
  <si>
    <t>松</t>
    <rPh sb="0" eb="1">
      <t>マツ</t>
    </rPh>
    <phoneticPr fontId="2"/>
  </si>
  <si>
    <t>南松浦郡新</t>
    <rPh sb="0" eb="4">
      <t>ミナミマツウラグン</t>
    </rPh>
    <rPh sb="4" eb="5">
      <t>シン</t>
    </rPh>
    <phoneticPr fontId="2"/>
  </si>
  <si>
    <t>壱</t>
    <rPh sb="0" eb="1">
      <t>イチ</t>
    </rPh>
    <phoneticPr fontId="2"/>
  </si>
  <si>
    <t>岐</t>
    <rPh sb="0" eb="1">
      <t>チマタ</t>
    </rPh>
    <phoneticPr fontId="2"/>
  </si>
  <si>
    <t>対</t>
    <rPh sb="0" eb="1">
      <t>タイ</t>
    </rPh>
    <phoneticPr fontId="2"/>
  </si>
  <si>
    <t>馬</t>
    <rPh sb="0" eb="1">
      <t>ウマ</t>
    </rPh>
    <phoneticPr fontId="2"/>
  </si>
  <si>
    <t>市</t>
    <rPh sb="0" eb="1">
      <t>シ</t>
    </rPh>
    <phoneticPr fontId="2"/>
  </si>
  <si>
    <r>
      <t>小島</t>
    </r>
    <r>
      <rPr>
        <sz val="12"/>
        <color rgb="FF000000"/>
        <rFont val="BIZ UDゴシック"/>
        <family val="3"/>
        <charset val="128"/>
      </rPr>
      <t>AMNK</t>
    </r>
    <rPh sb="0" eb="2">
      <t>コジマ</t>
    </rPh>
    <phoneticPr fontId="3"/>
  </si>
  <si>
    <r>
      <t xml:space="preserve"> （南風崎・</t>
    </r>
    <r>
      <rPr>
        <sz val="12"/>
        <color rgb="FFFF0000"/>
        <rFont val="BIZ UDゴシック"/>
        <family val="3"/>
        <charset val="128"/>
      </rPr>
      <t>針尾</t>
    </r>
    <r>
      <rPr>
        <sz val="12"/>
        <rFont val="BIZ UDゴシック"/>
        <family val="3"/>
        <charset val="128"/>
      </rPr>
      <t>含む）</t>
    </r>
    <rPh sb="2" eb="5">
      <t>ハエノサキ</t>
    </rPh>
    <rPh sb="6" eb="8">
      <t>ハリオ</t>
    </rPh>
    <rPh sb="8" eb="9">
      <t>フク</t>
    </rPh>
    <phoneticPr fontId="2"/>
  </si>
  <si>
    <t>・請求先</t>
    <rPh sb="1" eb="3">
      <t>セイキュウ</t>
    </rPh>
    <rPh sb="3" eb="4">
      <t>サキ</t>
    </rPh>
    <phoneticPr fontId="2"/>
  </si>
  <si>
    <t>分納(諫早/佐世保)</t>
    <rPh sb="0" eb="2">
      <t>ブンノウ</t>
    </rPh>
    <rPh sb="3" eb="5">
      <t>イサハヤ</t>
    </rPh>
    <rPh sb="6" eb="9">
      <t>サセボ</t>
    </rPh>
    <phoneticPr fontId="2"/>
  </si>
  <si>
    <r>
      <t>新大工</t>
    </r>
    <r>
      <rPr>
        <sz val="11"/>
        <color rgb="FF000000"/>
        <rFont val="BIZ UDゴシック"/>
        <family val="3"/>
        <charset val="128"/>
      </rPr>
      <t>AMNK</t>
    </r>
    <rPh sb="0" eb="1">
      <t>シン</t>
    </rPh>
    <rPh sb="1" eb="3">
      <t>ダイク</t>
    </rPh>
    <phoneticPr fontId="3"/>
  </si>
  <si>
    <r>
      <t>西山片淵</t>
    </r>
    <r>
      <rPr>
        <sz val="11"/>
        <color rgb="FF000000"/>
        <rFont val="BIZ UDゴシック"/>
        <family val="3"/>
        <charset val="128"/>
      </rPr>
      <t>AMNSK</t>
    </r>
    <rPh sb="0" eb="2">
      <t>ニシヤマ</t>
    </rPh>
    <rPh sb="2" eb="4">
      <t>カタフチ</t>
    </rPh>
    <phoneticPr fontId="3"/>
  </si>
  <si>
    <r>
      <t>桜馬場</t>
    </r>
    <r>
      <rPr>
        <sz val="11"/>
        <color rgb="FF000000"/>
        <rFont val="BIZ UDゴシック"/>
        <family val="3"/>
        <charset val="128"/>
      </rPr>
      <t>AMNK</t>
    </r>
    <rPh sb="0" eb="1">
      <t>サクラ</t>
    </rPh>
    <rPh sb="1" eb="3">
      <t>ババ</t>
    </rPh>
    <phoneticPr fontId="3"/>
  </si>
  <si>
    <r>
      <t>駅前</t>
    </r>
    <r>
      <rPr>
        <sz val="11"/>
        <color rgb="FF000000"/>
        <rFont val="BIZ UDゴシック"/>
        <family val="3"/>
        <charset val="128"/>
      </rPr>
      <t>AN</t>
    </r>
    <rPh sb="0" eb="2">
      <t>エキマエ</t>
    </rPh>
    <phoneticPr fontId="3"/>
  </si>
  <si>
    <r>
      <rPr>
        <sz val="14"/>
        <color indexed="10"/>
        <rFont val="BIZ UDゴシック"/>
        <family val="3"/>
        <charset val="128"/>
      </rPr>
      <t>★</t>
    </r>
    <r>
      <rPr>
        <sz val="14"/>
        <color indexed="8"/>
        <rFont val="BIZ UDゴシック"/>
        <family val="3"/>
        <charset val="128"/>
      </rPr>
      <t>壱岐</t>
    </r>
    <rPh sb="1" eb="3">
      <t>イキ</t>
    </rPh>
    <phoneticPr fontId="2"/>
  </si>
  <si>
    <r>
      <rPr>
        <sz val="14"/>
        <color indexed="10"/>
        <rFont val="BIZ UDゴシック"/>
        <family val="3"/>
        <charset val="128"/>
      </rPr>
      <t>★</t>
    </r>
    <r>
      <rPr>
        <sz val="14"/>
        <color indexed="8"/>
        <rFont val="BIZ UDゴシック"/>
        <family val="3"/>
        <charset val="128"/>
      </rPr>
      <t>福江</t>
    </r>
    <rPh sb="1" eb="3">
      <t>フクエ</t>
    </rPh>
    <phoneticPr fontId="2"/>
  </si>
  <si>
    <r>
      <t>本河内</t>
    </r>
    <r>
      <rPr>
        <sz val="11"/>
        <color rgb="FF000000"/>
        <rFont val="BIZ UDゴシック"/>
        <family val="3"/>
        <charset val="128"/>
      </rPr>
      <t>AMNK</t>
    </r>
    <rPh sb="0" eb="1">
      <t>ホン</t>
    </rPh>
    <rPh sb="1" eb="3">
      <t>カワチ</t>
    </rPh>
    <phoneticPr fontId="3"/>
  </si>
  <si>
    <r>
      <t>南が丘</t>
    </r>
    <r>
      <rPr>
        <sz val="11"/>
        <color rgb="FF000000"/>
        <rFont val="BIZ UDゴシック"/>
        <family val="3"/>
        <charset val="128"/>
      </rPr>
      <t>MK</t>
    </r>
    <rPh sb="0" eb="1">
      <t>ミナミ</t>
    </rPh>
    <rPh sb="2" eb="3">
      <t>オカ</t>
    </rPh>
    <phoneticPr fontId="3"/>
  </si>
  <si>
    <r>
      <t>田上</t>
    </r>
    <r>
      <rPr>
        <sz val="11"/>
        <color rgb="FF000000"/>
        <rFont val="BIZ UDゴシック"/>
        <family val="3"/>
        <charset val="128"/>
      </rPr>
      <t>AMNSK</t>
    </r>
    <rPh sb="0" eb="2">
      <t>タガミ</t>
    </rPh>
    <phoneticPr fontId="3"/>
  </si>
  <si>
    <r>
      <t>八幡･浜町</t>
    </r>
    <r>
      <rPr>
        <sz val="11"/>
        <color rgb="FF000000"/>
        <rFont val="BIZ UDゴシック"/>
        <family val="3"/>
        <charset val="128"/>
      </rPr>
      <t>AMNSK</t>
    </r>
    <phoneticPr fontId="2"/>
  </si>
  <si>
    <r>
      <t>戸町(出雲含む)</t>
    </r>
    <r>
      <rPr>
        <sz val="11"/>
        <color rgb="FF000000"/>
        <rFont val="BIZ UDゴシック"/>
        <family val="3"/>
        <charset val="128"/>
      </rPr>
      <t>MK</t>
    </r>
    <rPh sb="0" eb="2">
      <t>トマチ</t>
    </rPh>
    <rPh sb="3" eb="5">
      <t>イズモ</t>
    </rPh>
    <rPh sb="5" eb="6">
      <t>フク</t>
    </rPh>
    <phoneticPr fontId="2"/>
  </si>
  <si>
    <r>
      <t>茂木</t>
    </r>
    <r>
      <rPr>
        <sz val="11"/>
        <color rgb="FF000000"/>
        <rFont val="BIZ UDゴシック"/>
        <family val="3"/>
        <charset val="128"/>
      </rPr>
      <t>AMNK</t>
    </r>
    <rPh sb="0" eb="2">
      <t>モギ</t>
    </rPh>
    <phoneticPr fontId="2"/>
  </si>
  <si>
    <r>
      <t>日吉</t>
    </r>
    <r>
      <rPr>
        <sz val="11"/>
        <color rgb="FF000000"/>
        <rFont val="BIZ UDゴシック"/>
        <family val="3"/>
        <charset val="128"/>
      </rPr>
      <t>AMN</t>
    </r>
    <rPh sb="0" eb="2">
      <t>ヒヨシ</t>
    </rPh>
    <phoneticPr fontId="2"/>
  </si>
  <si>
    <r>
      <t>香焼</t>
    </r>
    <r>
      <rPr>
        <sz val="11"/>
        <color rgb="FF000000"/>
        <rFont val="BIZ UDゴシック"/>
        <family val="3"/>
        <charset val="128"/>
      </rPr>
      <t>AMNK</t>
    </r>
    <rPh sb="0" eb="1">
      <t>カオ</t>
    </rPh>
    <rPh sb="1" eb="2">
      <t>ヤ</t>
    </rPh>
    <phoneticPr fontId="3"/>
  </si>
  <si>
    <r>
      <t>蚊焼</t>
    </r>
    <r>
      <rPr>
        <sz val="11"/>
        <color rgb="FF000000"/>
        <rFont val="BIZ UDゴシック"/>
        <family val="3"/>
        <charset val="128"/>
      </rPr>
      <t>AMNK</t>
    </r>
    <rPh sb="0" eb="1">
      <t>カ</t>
    </rPh>
    <rPh sb="1" eb="2">
      <t>ヤキ</t>
    </rPh>
    <phoneticPr fontId="3"/>
  </si>
  <si>
    <r>
      <t>脇岬</t>
    </r>
    <r>
      <rPr>
        <sz val="11"/>
        <color rgb="FF000000"/>
        <rFont val="BIZ UDゴシック"/>
        <family val="3"/>
        <charset val="128"/>
      </rPr>
      <t>AMYNK</t>
    </r>
    <rPh sb="0" eb="1">
      <t>ワキ</t>
    </rPh>
    <rPh sb="1" eb="2">
      <t>ミサキ</t>
    </rPh>
    <phoneticPr fontId="3"/>
  </si>
  <si>
    <r>
      <rPr>
        <sz val="14"/>
        <color rgb="FFFF0000"/>
        <rFont val="BIZ UDゴシック"/>
        <family val="3"/>
        <charset val="128"/>
      </rPr>
      <t>★</t>
    </r>
    <r>
      <rPr>
        <sz val="14"/>
        <color indexed="8"/>
        <rFont val="BIZ UDゴシック"/>
        <family val="3"/>
        <charset val="128"/>
      </rPr>
      <t>高島</t>
    </r>
    <r>
      <rPr>
        <sz val="11"/>
        <color rgb="FF000000"/>
        <rFont val="BIZ UDゴシック"/>
        <family val="3"/>
        <charset val="128"/>
      </rPr>
      <t>AMYN</t>
    </r>
    <rPh sb="1" eb="3">
      <t>タカシマ</t>
    </rPh>
    <phoneticPr fontId="3"/>
  </si>
  <si>
    <r>
      <t>伊王島</t>
    </r>
    <r>
      <rPr>
        <sz val="11"/>
        <color rgb="FF000000"/>
        <rFont val="BIZ UDゴシック"/>
        <family val="3"/>
        <charset val="128"/>
      </rPr>
      <t>AMYN</t>
    </r>
    <rPh sb="0" eb="3">
      <t>イオウジマ</t>
    </rPh>
    <phoneticPr fontId="3"/>
  </si>
  <si>
    <r>
      <t>小榊</t>
    </r>
    <r>
      <rPr>
        <sz val="11"/>
        <color rgb="FF000000"/>
        <rFont val="BIZ UDゴシック"/>
        <family val="3"/>
        <charset val="128"/>
      </rPr>
      <t>AMNSK</t>
    </r>
    <rPh sb="0" eb="1">
      <t>コ</t>
    </rPh>
    <rPh sb="1" eb="2">
      <t>サカキ</t>
    </rPh>
    <phoneticPr fontId="3"/>
  </si>
  <si>
    <r>
      <t>福田東部</t>
    </r>
    <r>
      <rPr>
        <sz val="11"/>
        <color rgb="FF000000"/>
        <rFont val="BIZ UDゴシック"/>
        <family val="3"/>
        <charset val="128"/>
      </rPr>
      <t>AMNK</t>
    </r>
    <rPh sb="0" eb="2">
      <t>フクダ</t>
    </rPh>
    <rPh sb="2" eb="4">
      <t>トウブ</t>
    </rPh>
    <phoneticPr fontId="3"/>
  </si>
  <si>
    <r>
      <t>稲佐</t>
    </r>
    <r>
      <rPr>
        <sz val="11"/>
        <color rgb="FF000000"/>
        <rFont val="BIZ UDゴシック"/>
        <family val="3"/>
        <charset val="128"/>
      </rPr>
      <t>AMNK</t>
    </r>
    <rPh sb="0" eb="1">
      <t>イネ</t>
    </rPh>
    <rPh sb="1" eb="2">
      <t>タスク</t>
    </rPh>
    <phoneticPr fontId="3"/>
  </si>
  <si>
    <r>
      <t>旭町</t>
    </r>
    <r>
      <rPr>
        <sz val="11"/>
        <color rgb="FF000000"/>
        <rFont val="BIZ UDゴシック"/>
        <family val="3"/>
        <charset val="128"/>
      </rPr>
      <t>AMNSK</t>
    </r>
    <rPh sb="0" eb="1">
      <t>アサヒ</t>
    </rPh>
    <rPh sb="1" eb="2">
      <t>マチ</t>
    </rPh>
    <phoneticPr fontId="3"/>
  </si>
  <si>
    <r>
      <t>城山</t>
    </r>
    <r>
      <rPr>
        <sz val="11"/>
        <color rgb="FF000000"/>
        <rFont val="BIZ UDゴシック"/>
        <family val="3"/>
        <charset val="128"/>
      </rPr>
      <t>AMNK</t>
    </r>
    <rPh sb="0" eb="1">
      <t>シロ</t>
    </rPh>
    <rPh sb="1" eb="2">
      <t>ヤマ</t>
    </rPh>
    <phoneticPr fontId="3"/>
  </si>
  <si>
    <r>
      <t>城栄</t>
    </r>
    <r>
      <rPr>
        <sz val="11"/>
        <color rgb="FF000000"/>
        <rFont val="BIZ UDゴシック"/>
        <family val="3"/>
        <charset val="128"/>
      </rPr>
      <t>AMNSK</t>
    </r>
    <rPh sb="0" eb="1">
      <t>シロ</t>
    </rPh>
    <rPh sb="1" eb="2">
      <t>エイ</t>
    </rPh>
    <phoneticPr fontId="3"/>
  </si>
  <si>
    <r>
      <t>柳谷･白鳥</t>
    </r>
    <r>
      <rPr>
        <sz val="11"/>
        <color rgb="FF000000"/>
        <rFont val="BIZ UDゴシック"/>
        <family val="3"/>
        <charset val="128"/>
      </rPr>
      <t>AMNSK</t>
    </r>
    <rPh sb="0" eb="1">
      <t>ヤナギ</t>
    </rPh>
    <rPh sb="1" eb="2">
      <t>タニ</t>
    </rPh>
    <rPh sb="3" eb="5">
      <t>シラトリ</t>
    </rPh>
    <phoneticPr fontId="3"/>
  </si>
  <si>
    <r>
      <t>大手</t>
    </r>
    <r>
      <rPr>
        <sz val="11"/>
        <color rgb="FF000000"/>
        <rFont val="BIZ UDゴシック"/>
        <family val="3"/>
        <charset val="128"/>
      </rPr>
      <t>AMNSK</t>
    </r>
    <rPh sb="0" eb="1">
      <t>オオ</t>
    </rPh>
    <rPh sb="1" eb="2">
      <t>テ</t>
    </rPh>
    <phoneticPr fontId="14"/>
  </si>
  <si>
    <r>
      <t>三原</t>
    </r>
    <r>
      <rPr>
        <sz val="11"/>
        <color rgb="FF000000"/>
        <rFont val="BIZ UDゴシック"/>
        <family val="3"/>
        <charset val="128"/>
      </rPr>
      <t>AMNSK</t>
    </r>
    <rPh sb="0" eb="1">
      <t>3</t>
    </rPh>
    <rPh sb="1" eb="2">
      <t>ハラ</t>
    </rPh>
    <phoneticPr fontId="14"/>
  </si>
  <si>
    <r>
      <t>川平</t>
    </r>
    <r>
      <rPr>
        <sz val="11"/>
        <color rgb="FF000000"/>
        <rFont val="BIZ UDゴシック"/>
        <family val="3"/>
        <charset val="128"/>
      </rPr>
      <t>ANK</t>
    </r>
    <rPh sb="0" eb="1">
      <t>カワ</t>
    </rPh>
    <rPh sb="1" eb="2">
      <t>ヒラ</t>
    </rPh>
    <phoneticPr fontId="3"/>
  </si>
  <si>
    <r>
      <t>住吉</t>
    </r>
    <r>
      <rPr>
        <sz val="11"/>
        <color rgb="FF000000"/>
        <rFont val="BIZ UDゴシック"/>
        <family val="3"/>
        <charset val="128"/>
      </rPr>
      <t>AMNSK</t>
    </r>
    <rPh sb="0" eb="1">
      <t>ス</t>
    </rPh>
    <rPh sb="1" eb="2">
      <t>キチ</t>
    </rPh>
    <phoneticPr fontId="13"/>
  </si>
  <si>
    <r>
      <t>道の尾・滑石</t>
    </r>
    <r>
      <rPr>
        <sz val="11"/>
        <color rgb="FF000000"/>
        <rFont val="BIZ UDゴシック"/>
        <family val="3"/>
        <charset val="128"/>
      </rPr>
      <t>AMNSK</t>
    </r>
    <rPh sb="0" eb="1">
      <t>ミチ</t>
    </rPh>
    <rPh sb="2" eb="3">
      <t>オ</t>
    </rPh>
    <rPh sb="4" eb="5">
      <t>ナメ</t>
    </rPh>
    <rPh sb="5" eb="6">
      <t>イシ</t>
    </rPh>
    <phoneticPr fontId="3"/>
  </si>
  <si>
    <r>
      <t>滑石西部</t>
    </r>
    <r>
      <rPr>
        <sz val="11"/>
        <color rgb="FF000000"/>
        <rFont val="BIZ UDゴシック"/>
        <family val="3"/>
        <charset val="128"/>
      </rPr>
      <t>MS</t>
    </r>
    <rPh sb="0" eb="1">
      <t>ナメ</t>
    </rPh>
    <rPh sb="1" eb="2">
      <t>イシ</t>
    </rPh>
    <rPh sb="2" eb="3">
      <t>ニシ</t>
    </rPh>
    <rPh sb="3" eb="4">
      <t>ブ</t>
    </rPh>
    <phoneticPr fontId="3"/>
  </si>
  <si>
    <r>
      <t>新港</t>
    </r>
    <r>
      <rPr>
        <sz val="11"/>
        <color rgb="FF000000"/>
        <rFont val="BIZ UDゴシック"/>
        <family val="3"/>
        <charset val="128"/>
      </rPr>
      <t>MSK</t>
    </r>
    <rPh sb="0" eb="1">
      <t>シン</t>
    </rPh>
    <rPh sb="1" eb="2">
      <t>ミナト</t>
    </rPh>
    <phoneticPr fontId="3"/>
  </si>
  <si>
    <r>
      <t>福田西部</t>
    </r>
    <r>
      <rPr>
        <sz val="11"/>
        <color rgb="FF000000"/>
        <rFont val="BIZ UDゴシック"/>
        <family val="3"/>
        <charset val="128"/>
      </rPr>
      <t>AMNK</t>
    </r>
    <rPh sb="0" eb="2">
      <t>フクダ</t>
    </rPh>
    <rPh sb="2" eb="4">
      <t>セイブ</t>
    </rPh>
    <phoneticPr fontId="3"/>
  </si>
  <si>
    <r>
      <t>村松</t>
    </r>
    <r>
      <rPr>
        <sz val="11"/>
        <color rgb="FF000000"/>
        <rFont val="BIZ UDゴシック"/>
        <family val="3"/>
        <charset val="128"/>
      </rPr>
      <t>AMK</t>
    </r>
    <rPh sb="0" eb="2">
      <t>ムラマツ</t>
    </rPh>
    <phoneticPr fontId="3"/>
  </si>
  <si>
    <r>
      <t>長浦</t>
    </r>
    <r>
      <rPr>
        <sz val="11"/>
        <color rgb="FF000000"/>
        <rFont val="BIZ UDゴシック"/>
        <family val="3"/>
        <charset val="128"/>
      </rPr>
      <t>AMNK</t>
    </r>
    <rPh sb="0" eb="1">
      <t>ナガ</t>
    </rPh>
    <rPh sb="1" eb="2">
      <t>ウラ</t>
    </rPh>
    <phoneticPr fontId="3"/>
  </si>
  <si>
    <r>
      <t>黒崎･神浦</t>
    </r>
    <r>
      <rPr>
        <sz val="11"/>
        <color rgb="FF000000"/>
        <rFont val="BIZ UDゴシック"/>
        <family val="3"/>
        <charset val="128"/>
      </rPr>
      <t>AMYNK</t>
    </r>
    <rPh sb="0" eb="2">
      <t>クロサキ</t>
    </rPh>
    <rPh sb="3" eb="5">
      <t>コウノウラ</t>
    </rPh>
    <phoneticPr fontId="14"/>
  </si>
  <si>
    <r>
      <t>長与</t>
    </r>
    <r>
      <rPr>
        <sz val="11"/>
        <color rgb="FF000000"/>
        <rFont val="BIZ UDゴシック"/>
        <family val="3"/>
        <charset val="128"/>
      </rPr>
      <t>ANK</t>
    </r>
    <rPh sb="0" eb="2">
      <t>ナガヨ</t>
    </rPh>
    <phoneticPr fontId="2"/>
  </si>
  <si>
    <r>
      <t>長与南</t>
    </r>
    <r>
      <rPr>
        <sz val="11"/>
        <color rgb="FF000000"/>
        <rFont val="BIZ UDゴシック"/>
        <family val="3"/>
        <charset val="128"/>
      </rPr>
      <t>ANK</t>
    </r>
    <rPh sb="0" eb="2">
      <t>ナガヨ</t>
    </rPh>
    <rPh sb="2" eb="3">
      <t>ミナミ</t>
    </rPh>
    <phoneticPr fontId="2"/>
  </si>
  <si>
    <r>
      <t>長与高田</t>
    </r>
    <r>
      <rPr>
        <sz val="11"/>
        <color rgb="FF000000"/>
        <rFont val="BIZ UDゴシック"/>
        <family val="3"/>
        <charset val="128"/>
      </rPr>
      <t>ANK</t>
    </r>
    <rPh sb="0" eb="2">
      <t>ナガヨ</t>
    </rPh>
    <rPh sb="2" eb="4">
      <t>コウダ</t>
    </rPh>
    <phoneticPr fontId="2"/>
  </si>
  <si>
    <r>
      <rPr>
        <sz val="14"/>
        <color indexed="10"/>
        <rFont val="BIZ UDゴシック"/>
        <family val="3"/>
        <charset val="128"/>
      </rPr>
      <t>★</t>
    </r>
    <r>
      <rPr>
        <sz val="14"/>
        <color indexed="8"/>
        <rFont val="BIZ UDゴシック"/>
        <family val="3"/>
        <charset val="128"/>
      </rPr>
      <t>松島</t>
    </r>
    <rPh sb="1" eb="3">
      <t>マツシマ</t>
    </rPh>
    <phoneticPr fontId="2"/>
  </si>
  <si>
    <r>
      <t>西海西部</t>
    </r>
    <r>
      <rPr>
        <sz val="11"/>
        <color rgb="FF000000"/>
        <rFont val="BIZ UDゴシック"/>
        <family val="3"/>
        <charset val="128"/>
      </rPr>
      <t>AMNK</t>
    </r>
    <rPh sb="0" eb="4">
      <t>サイカイセイブ</t>
    </rPh>
    <phoneticPr fontId="2"/>
  </si>
  <si>
    <r>
      <rPr>
        <sz val="14"/>
        <color indexed="10"/>
        <rFont val="BIZ UDゴシック"/>
        <family val="3"/>
        <charset val="128"/>
      </rPr>
      <t>★</t>
    </r>
    <r>
      <rPr>
        <sz val="14"/>
        <rFont val="BIZ UDゴシック"/>
        <family val="3"/>
        <charset val="128"/>
      </rPr>
      <t>青島</t>
    </r>
    <rPh sb="1" eb="3">
      <t>アオシマ</t>
    </rPh>
    <phoneticPr fontId="3"/>
  </si>
  <si>
    <r>
      <rPr>
        <sz val="14"/>
        <color indexed="10"/>
        <rFont val="BIZ UDゴシック"/>
        <family val="3"/>
        <charset val="128"/>
      </rPr>
      <t>★</t>
    </r>
    <r>
      <rPr>
        <sz val="14"/>
        <color indexed="8"/>
        <rFont val="BIZ UDゴシック"/>
        <family val="3"/>
        <charset val="128"/>
      </rPr>
      <t>若松</t>
    </r>
    <r>
      <rPr>
        <sz val="11"/>
        <color rgb="FF000000"/>
        <rFont val="BIZ UDゴシック"/>
        <family val="3"/>
        <charset val="128"/>
      </rPr>
      <t>AMYNK</t>
    </r>
    <rPh sb="1" eb="3">
      <t>ワカマツ</t>
    </rPh>
    <phoneticPr fontId="3"/>
  </si>
  <si>
    <r>
      <rPr>
        <sz val="14"/>
        <color indexed="10"/>
        <rFont val="BIZ UDゴシック"/>
        <family val="3"/>
        <charset val="128"/>
      </rPr>
      <t>★</t>
    </r>
    <r>
      <rPr>
        <sz val="14"/>
        <color indexed="8"/>
        <rFont val="BIZ UDゴシック"/>
        <family val="3"/>
        <charset val="128"/>
      </rPr>
      <t>有川</t>
    </r>
    <r>
      <rPr>
        <sz val="11"/>
        <color rgb="FF000000"/>
        <rFont val="BIZ UDゴシック"/>
        <family val="3"/>
        <charset val="128"/>
      </rPr>
      <t>AMYNK</t>
    </r>
    <rPh sb="1" eb="3">
      <t>アリカワ</t>
    </rPh>
    <phoneticPr fontId="3"/>
  </si>
  <si>
    <r>
      <rPr>
        <sz val="14"/>
        <color indexed="10"/>
        <rFont val="BIZ UDゴシック"/>
        <family val="3"/>
        <charset val="128"/>
      </rPr>
      <t>★</t>
    </r>
    <r>
      <rPr>
        <sz val="14"/>
        <color indexed="8"/>
        <rFont val="BIZ UDゴシック"/>
        <family val="3"/>
        <charset val="128"/>
      </rPr>
      <t>青方</t>
    </r>
    <r>
      <rPr>
        <sz val="11"/>
        <color rgb="FF000000"/>
        <rFont val="BIZ UDゴシック"/>
        <family val="3"/>
        <charset val="128"/>
      </rPr>
      <t>AMYNK</t>
    </r>
    <rPh sb="1" eb="2">
      <t>アオ</t>
    </rPh>
    <rPh sb="2" eb="3">
      <t>カタ</t>
    </rPh>
    <phoneticPr fontId="3"/>
  </si>
  <si>
    <r>
      <rPr>
        <sz val="14"/>
        <color indexed="10"/>
        <rFont val="BIZ UDゴシック"/>
        <family val="3"/>
        <charset val="128"/>
      </rPr>
      <t>★</t>
    </r>
    <r>
      <rPr>
        <sz val="14"/>
        <color indexed="8"/>
        <rFont val="BIZ UDゴシック"/>
        <family val="3"/>
        <charset val="128"/>
      </rPr>
      <t>魚目</t>
    </r>
    <r>
      <rPr>
        <sz val="11"/>
        <color rgb="FF000000"/>
        <rFont val="BIZ UDゴシック"/>
        <family val="3"/>
        <charset val="128"/>
      </rPr>
      <t>AMYNK</t>
    </r>
    <rPh sb="1" eb="3">
      <t>ウオノメ</t>
    </rPh>
    <phoneticPr fontId="2"/>
  </si>
  <si>
    <r>
      <rPr>
        <sz val="14"/>
        <color indexed="10"/>
        <rFont val="BIZ UDゴシック"/>
        <family val="3"/>
        <charset val="128"/>
      </rPr>
      <t>★</t>
    </r>
    <r>
      <rPr>
        <sz val="14"/>
        <color indexed="8"/>
        <rFont val="BIZ UDゴシック"/>
        <family val="3"/>
        <charset val="128"/>
      </rPr>
      <t>北魚目</t>
    </r>
    <r>
      <rPr>
        <sz val="11"/>
        <color rgb="FF000000"/>
        <rFont val="BIZ UDゴシック"/>
        <family val="3"/>
        <charset val="128"/>
      </rPr>
      <t>AMN</t>
    </r>
    <rPh sb="1" eb="2">
      <t>キタ</t>
    </rPh>
    <rPh sb="2" eb="3">
      <t>ウオ</t>
    </rPh>
    <rPh sb="3" eb="4">
      <t>メ</t>
    </rPh>
    <phoneticPr fontId="2"/>
  </si>
  <si>
    <r>
      <rPr>
        <sz val="14"/>
        <color indexed="10"/>
        <rFont val="BIZ UDゴシック"/>
        <family val="3"/>
        <charset val="128"/>
      </rPr>
      <t>★</t>
    </r>
    <r>
      <rPr>
        <sz val="14"/>
        <color indexed="8"/>
        <rFont val="BIZ UDゴシック"/>
        <family val="3"/>
        <charset val="128"/>
      </rPr>
      <t>五島中央</t>
    </r>
    <r>
      <rPr>
        <sz val="11"/>
        <color rgb="FF000000"/>
        <rFont val="BIZ UDゴシック"/>
        <family val="3"/>
        <charset val="128"/>
      </rPr>
      <t>MS</t>
    </r>
    <rPh sb="1" eb="3">
      <t>ゴトウ</t>
    </rPh>
    <rPh sb="3" eb="5">
      <t>チュウオウ</t>
    </rPh>
    <phoneticPr fontId="2"/>
  </si>
  <si>
    <r>
      <rPr>
        <sz val="14"/>
        <color indexed="10"/>
        <rFont val="BIZ UDゴシック"/>
        <family val="3"/>
        <charset val="128"/>
      </rPr>
      <t>★</t>
    </r>
    <r>
      <rPr>
        <sz val="14"/>
        <color indexed="8"/>
        <rFont val="BIZ UDゴシック"/>
        <family val="3"/>
        <charset val="128"/>
      </rPr>
      <t>崎山</t>
    </r>
    <r>
      <rPr>
        <sz val="11"/>
        <color rgb="FF000000"/>
        <rFont val="BIZ UDゴシック"/>
        <family val="3"/>
        <charset val="128"/>
      </rPr>
      <t>M</t>
    </r>
    <rPh sb="1" eb="3">
      <t>サキヤマ</t>
    </rPh>
    <phoneticPr fontId="2"/>
  </si>
  <si>
    <r>
      <rPr>
        <sz val="14"/>
        <color indexed="10"/>
        <rFont val="BIZ UDゴシック"/>
        <family val="3"/>
        <charset val="128"/>
      </rPr>
      <t>★</t>
    </r>
    <r>
      <rPr>
        <sz val="14"/>
        <color indexed="8"/>
        <rFont val="BIZ UDゴシック"/>
        <family val="3"/>
        <charset val="128"/>
      </rPr>
      <t>久賀島</t>
    </r>
    <r>
      <rPr>
        <sz val="11"/>
        <color rgb="FF000000"/>
        <rFont val="BIZ UDゴシック"/>
        <family val="3"/>
        <charset val="128"/>
      </rPr>
      <t>AM</t>
    </r>
    <rPh sb="1" eb="3">
      <t>クガ</t>
    </rPh>
    <rPh sb="3" eb="4">
      <t>シマ</t>
    </rPh>
    <phoneticPr fontId="2"/>
  </si>
  <si>
    <r>
      <rPr>
        <sz val="14"/>
        <color indexed="10"/>
        <rFont val="BIZ UDゴシック"/>
        <family val="3"/>
        <charset val="128"/>
      </rPr>
      <t>★</t>
    </r>
    <r>
      <rPr>
        <sz val="14"/>
        <color indexed="8"/>
        <rFont val="BIZ UDゴシック"/>
        <family val="3"/>
        <charset val="128"/>
      </rPr>
      <t>岐宿</t>
    </r>
    <r>
      <rPr>
        <sz val="11"/>
        <color rgb="FF000000"/>
        <rFont val="BIZ UDゴシック"/>
        <family val="3"/>
        <charset val="128"/>
      </rPr>
      <t>AMNK</t>
    </r>
    <rPh sb="1" eb="3">
      <t>キシュク</t>
    </rPh>
    <phoneticPr fontId="3"/>
  </si>
  <si>
    <r>
      <rPr>
        <sz val="14"/>
        <color indexed="10"/>
        <rFont val="BIZ UDゴシック"/>
        <family val="3"/>
        <charset val="128"/>
      </rPr>
      <t>★</t>
    </r>
    <r>
      <rPr>
        <sz val="14"/>
        <color indexed="8"/>
        <rFont val="BIZ UDゴシック"/>
        <family val="3"/>
        <charset val="128"/>
      </rPr>
      <t>三井楽</t>
    </r>
    <r>
      <rPr>
        <sz val="11"/>
        <color rgb="FF000000"/>
        <rFont val="BIZ UDゴシック"/>
        <family val="3"/>
        <charset val="128"/>
      </rPr>
      <t>AMYN</t>
    </r>
    <rPh sb="1" eb="2">
      <t>３</t>
    </rPh>
    <rPh sb="2" eb="3">
      <t>イ</t>
    </rPh>
    <rPh sb="3" eb="4">
      <t>ラク</t>
    </rPh>
    <phoneticPr fontId="3"/>
  </si>
  <si>
    <r>
      <rPr>
        <sz val="14"/>
        <color indexed="10"/>
        <rFont val="BIZ UDゴシック"/>
        <family val="3"/>
        <charset val="128"/>
      </rPr>
      <t>★</t>
    </r>
    <r>
      <rPr>
        <sz val="14"/>
        <color indexed="8"/>
        <rFont val="BIZ UDゴシック"/>
        <family val="3"/>
        <charset val="128"/>
      </rPr>
      <t>玉之浦</t>
    </r>
    <r>
      <rPr>
        <sz val="11"/>
        <color rgb="FF000000"/>
        <rFont val="BIZ UDゴシック"/>
        <family val="3"/>
        <charset val="128"/>
      </rPr>
      <t>AMN</t>
    </r>
    <rPh sb="1" eb="2">
      <t>タマ</t>
    </rPh>
    <rPh sb="2" eb="3">
      <t>ノ</t>
    </rPh>
    <rPh sb="3" eb="4">
      <t>ウラ</t>
    </rPh>
    <phoneticPr fontId="3"/>
  </si>
  <si>
    <r>
      <rPr>
        <sz val="14"/>
        <color indexed="10"/>
        <rFont val="BIZ UDゴシック"/>
        <family val="3"/>
        <charset val="128"/>
      </rPr>
      <t>★</t>
    </r>
    <r>
      <rPr>
        <sz val="14"/>
        <rFont val="BIZ UDゴシック"/>
        <family val="3"/>
        <charset val="128"/>
      </rPr>
      <t>富江</t>
    </r>
    <r>
      <rPr>
        <sz val="11"/>
        <rFont val="BIZ UDゴシック"/>
        <family val="3"/>
        <charset val="128"/>
      </rPr>
      <t>A</t>
    </r>
    <rPh sb="1" eb="3">
      <t>トミエ</t>
    </rPh>
    <phoneticPr fontId="3"/>
  </si>
  <si>
    <r>
      <rPr>
        <sz val="14"/>
        <color indexed="10"/>
        <rFont val="BIZ UDゴシック"/>
        <family val="3"/>
        <charset val="128"/>
      </rPr>
      <t>★</t>
    </r>
    <r>
      <rPr>
        <sz val="14"/>
        <color indexed="8"/>
        <rFont val="BIZ UDゴシック"/>
        <family val="3"/>
        <charset val="128"/>
      </rPr>
      <t>奈留</t>
    </r>
    <r>
      <rPr>
        <sz val="11"/>
        <color rgb="FF000000"/>
        <rFont val="BIZ UDゴシック"/>
        <family val="3"/>
        <charset val="128"/>
      </rPr>
      <t>AMYNK</t>
    </r>
    <rPh sb="1" eb="3">
      <t>ナル</t>
    </rPh>
    <phoneticPr fontId="3"/>
  </si>
  <si>
    <r>
      <t>御厨</t>
    </r>
    <r>
      <rPr>
        <sz val="11"/>
        <color rgb="FF000000"/>
        <rFont val="BIZ UDゴシック"/>
        <family val="3"/>
        <charset val="128"/>
      </rPr>
      <t>AMNK</t>
    </r>
    <rPh sb="0" eb="1">
      <t>ミ</t>
    </rPh>
    <rPh sb="1" eb="2">
      <t>チュウボウ</t>
    </rPh>
    <phoneticPr fontId="3"/>
  </si>
  <si>
    <r>
      <t>調川</t>
    </r>
    <r>
      <rPr>
        <sz val="12"/>
        <color rgb="FF000000"/>
        <rFont val="BIZ UDゴシック"/>
        <family val="3"/>
        <charset val="128"/>
      </rPr>
      <t>AMNK</t>
    </r>
    <rPh sb="0" eb="1">
      <t>チョウ</t>
    </rPh>
    <rPh sb="1" eb="2">
      <t>カワ</t>
    </rPh>
    <phoneticPr fontId="3"/>
  </si>
  <si>
    <r>
      <t>今福</t>
    </r>
    <r>
      <rPr>
        <sz val="11"/>
        <color rgb="FF000000"/>
        <rFont val="BIZ UDゴシック"/>
        <family val="3"/>
        <charset val="128"/>
      </rPr>
      <t>AMNK</t>
    </r>
    <rPh sb="0" eb="2">
      <t>イマフク</t>
    </rPh>
    <phoneticPr fontId="3"/>
  </si>
  <si>
    <r>
      <rPr>
        <sz val="14"/>
        <color indexed="10"/>
        <rFont val="BIZ UDゴシック"/>
        <family val="3"/>
        <charset val="128"/>
      </rPr>
      <t>◎</t>
    </r>
    <r>
      <rPr>
        <sz val="14"/>
        <color indexed="8"/>
        <rFont val="BIZ UDゴシック"/>
        <family val="3"/>
        <charset val="128"/>
      </rPr>
      <t>福島</t>
    </r>
    <r>
      <rPr>
        <sz val="11"/>
        <color rgb="FF000000"/>
        <rFont val="BIZ UDゴシック"/>
        <family val="3"/>
        <charset val="128"/>
      </rPr>
      <t>AMNK</t>
    </r>
    <rPh sb="1" eb="3">
      <t>フクシマ</t>
    </rPh>
    <phoneticPr fontId="3"/>
  </si>
  <si>
    <r>
      <rPr>
        <sz val="14"/>
        <color indexed="10"/>
        <rFont val="BIZ UDゴシック"/>
        <family val="3"/>
        <charset val="128"/>
      </rPr>
      <t>◎</t>
    </r>
    <r>
      <rPr>
        <sz val="14"/>
        <color indexed="8"/>
        <rFont val="BIZ UDゴシック"/>
        <family val="3"/>
        <charset val="128"/>
      </rPr>
      <t>鷹島</t>
    </r>
    <r>
      <rPr>
        <sz val="11"/>
        <color rgb="FF000000"/>
        <rFont val="BIZ UDゴシック"/>
        <family val="3"/>
        <charset val="128"/>
      </rPr>
      <t>AMNK</t>
    </r>
    <rPh sb="1" eb="3">
      <t>タカシマ</t>
    </rPh>
    <phoneticPr fontId="3"/>
  </si>
  <si>
    <r>
      <rPr>
        <sz val="14"/>
        <color indexed="10"/>
        <rFont val="BIZ UDゴシック"/>
        <family val="3"/>
        <charset val="128"/>
      </rPr>
      <t>◎</t>
    </r>
    <r>
      <rPr>
        <sz val="14"/>
        <color indexed="8"/>
        <rFont val="BIZ UDゴシック"/>
        <family val="3"/>
        <charset val="128"/>
      </rPr>
      <t>生月</t>
    </r>
    <r>
      <rPr>
        <sz val="11"/>
        <color rgb="FF000000"/>
        <rFont val="BIZ UDゴシック"/>
        <family val="3"/>
        <charset val="128"/>
      </rPr>
      <t>AMYN</t>
    </r>
    <rPh sb="1" eb="3">
      <t>イキツキ</t>
    </rPh>
    <phoneticPr fontId="2"/>
  </si>
  <si>
    <r>
      <rPr>
        <sz val="14"/>
        <color indexed="10"/>
        <rFont val="BIZ UDゴシック"/>
        <family val="3"/>
        <charset val="128"/>
      </rPr>
      <t>★</t>
    </r>
    <r>
      <rPr>
        <sz val="14"/>
        <color indexed="8"/>
        <rFont val="BIZ UDゴシック"/>
        <family val="3"/>
        <charset val="128"/>
      </rPr>
      <t>小値賀</t>
    </r>
    <r>
      <rPr>
        <sz val="11"/>
        <color rgb="FF000000"/>
        <rFont val="BIZ UDゴシック"/>
        <family val="3"/>
        <charset val="128"/>
      </rPr>
      <t>AMYN</t>
    </r>
    <rPh sb="1" eb="2">
      <t>オ</t>
    </rPh>
    <rPh sb="2" eb="3">
      <t>ネ</t>
    </rPh>
    <rPh sb="3" eb="4">
      <t>ガ</t>
    </rPh>
    <phoneticPr fontId="2"/>
  </si>
  <si>
    <r>
      <t>江迎･鹿町</t>
    </r>
    <r>
      <rPr>
        <sz val="11"/>
        <color rgb="FF000000"/>
        <rFont val="BIZ UDゴシック"/>
        <family val="3"/>
        <charset val="128"/>
      </rPr>
      <t>AMNK</t>
    </r>
    <rPh sb="0" eb="2">
      <t>エムカエ</t>
    </rPh>
    <rPh sb="3" eb="5">
      <t>シカマチ</t>
    </rPh>
    <phoneticPr fontId="2"/>
  </si>
  <si>
    <r>
      <t>三川内</t>
    </r>
    <r>
      <rPr>
        <sz val="11"/>
        <color rgb="FF000000"/>
        <rFont val="BIZ UDゴシック"/>
        <family val="3"/>
        <charset val="128"/>
      </rPr>
      <t>AMYNK</t>
    </r>
    <rPh sb="0" eb="3">
      <t>ミカワチ</t>
    </rPh>
    <phoneticPr fontId="2"/>
  </si>
  <si>
    <r>
      <t>西部</t>
    </r>
    <r>
      <rPr>
        <sz val="11"/>
        <color rgb="FF000000"/>
        <rFont val="BIZ UDゴシック"/>
        <family val="3"/>
        <charset val="128"/>
      </rPr>
      <t>AN</t>
    </r>
    <rPh sb="0" eb="2">
      <t>セイブ</t>
    </rPh>
    <phoneticPr fontId="3"/>
  </si>
  <si>
    <r>
      <t>早岐</t>
    </r>
    <r>
      <rPr>
        <sz val="11"/>
        <color rgb="FF000000"/>
        <rFont val="BIZ UDゴシック"/>
        <family val="3"/>
        <charset val="128"/>
      </rPr>
      <t>AMNSK</t>
    </r>
    <rPh sb="0" eb="2">
      <t>ハイキ</t>
    </rPh>
    <phoneticPr fontId="2"/>
  </si>
  <si>
    <r>
      <t>川棚</t>
    </r>
    <r>
      <rPr>
        <sz val="11"/>
        <color rgb="FF000000"/>
        <rFont val="BIZ UDゴシック"/>
        <family val="3"/>
        <charset val="128"/>
      </rPr>
      <t>AMSK</t>
    </r>
    <rPh sb="0" eb="2">
      <t>カワタナ</t>
    </rPh>
    <phoneticPr fontId="3"/>
  </si>
  <si>
    <r>
      <t>東彼杵</t>
    </r>
    <r>
      <rPr>
        <sz val="11"/>
        <color rgb="FF000000"/>
        <rFont val="BIZ UDゴシック"/>
        <family val="3"/>
        <charset val="128"/>
      </rPr>
      <t>AMNK</t>
    </r>
    <rPh sb="0" eb="1">
      <t>ヒガシ</t>
    </rPh>
    <rPh sb="1" eb="3">
      <t>ソノギ</t>
    </rPh>
    <phoneticPr fontId="3"/>
  </si>
  <si>
    <r>
      <t>松原</t>
    </r>
    <r>
      <rPr>
        <sz val="11"/>
        <color rgb="FF000000"/>
        <rFont val="BIZ UDゴシック"/>
        <family val="3"/>
        <charset val="128"/>
      </rPr>
      <t>AMNSK</t>
    </r>
    <rPh sb="0" eb="2">
      <t>マツバラ</t>
    </rPh>
    <phoneticPr fontId="3"/>
  </si>
  <si>
    <r>
      <t>福重</t>
    </r>
    <r>
      <rPr>
        <sz val="11"/>
        <color rgb="FF000000"/>
        <rFont val="BIZ UDゴシック"/>
        <family val="3"/>
        <charset val="128"/>
      </rPr>
      <t>AMNK</t>
    </r>
    <rPh sb="0" eb="2">
      <t>フクシゲ</t>
    </rPh>
    <phoneticPr fontId="3"/>
  </si>
  <si>
    <r>
      <t>深江</t>
    </r>
    <r>
      <rPr>
        <sz val="11"/>
        <color rgb="FF000000"/>
        <rFont val="BIZ UDゴシック"/>
        <family val="3"/>
        <charset val="128"/>
      </rPr>
      <t>AMYK</t>
    </r>
    <rPh sb="0" eb="2">
      <t>フカエ</t>
    </rPh>
    <phoneticPr fontId="3"/>
  </si>
  <si>
    <r>
      <t>有家･西有家</t>
    </r>
    <r>
      <rPr>
        <sz val="11"/>
        <color rgb="FF000000"/>
        <rFont val="BIZ UDゴシック"/>
        <family val="3"/>
        <charset val="128"/>
      </rPr>
      <t>AY</t>
    </r>
    <rPh sb="0" eb="2">
      <t>アリエ</t>
    </rPh>
    <rPh sb="3" eb="6">
      <t>ニシアリエ</t>
    </rPh>
    <phoneticPr fontId="2"/>
  </si>
  <si>
    <r>
      <t>南串山</t>
    </r>
    <r>
      <rPr>
        <sz val="11"/>
        <color rgb="FF000000"/>
        <rFont val="BIZ UDゴシック"/>
        <family val="3"/>
        <charset val="128"/>
      </rPr>
      <t>AMNSK</t>
    </r>
    <rPh sb="0" eb="3">
      <t>ミナミクシヤマ</t>
    </rPh>
    <phoneticPr fontId="3"/>
  </si>
  <si>
    <r>
      <t>雲仙</t>
    </r>
    <r>
      <rPr>
        <sz val="11"/>
        <color rgb="FF000000"/>
        <rFont val="BIZ UDゴシック"/>
        <family val="3"/>
        <charset val="128"/>
      </rPr>
      <t>AMNK</t>
    </r>
    <rPh sb="0" eb="2">
      <t>ウンゼン</t>
    </rPh>
    <phoneticPr fontId="3"/>
  </si>
  <si>
    <r>
      <t>大三東</t>
    </r>
    <r>
      <rPr>
        <sz val="11"/>
        <color rgb="FF000000"/>
        <rFont val="BIZ UDゴシック"/>
        <family val="3"/>
        <charset val="128"/>
      </rPr>
      <t>AMYNK</t>
    </r>
    <rPh sb="0" eb="3">
      <t>ｵｵﾐｻｷ</t>
    </rPh>
    <phoneticPr fontId="3" type="halfwidthKatakana" alignment="distributed"/>
  </si>
  <si>
    <r>
      <t>島原松尾</t>
    </r>
    <r>
      <rPr>
        <sz val="11"/>
        <color rgb="FF000000"/>
        <rFont val="BIZ UDゴシック"/>
        <family val="3"/>
        <charset val="128"/>
      </rPr>
      <t>AMYNK</t>
    </r>
    <rPh sb="0" eb="2">
      <t>シマバラ</t>
    </rPh>
    <rPh sb="2" eb="4">
      <t>マツオ</t>
    </rPh>
    <phoneticPr fontId="3"/>
  </si>
  <si>
    <r>
      <t>大草</t>
    </r>
    <r>
      <rPr>
        <sz val="11"/>
        <color rgb="FF000000"/>
        <rFont val="BIZ UDゴシック"/>
        <family val="3"/>
        <charset val="128"/>
      </rPr>
      <t>AMNK</t>
    </r>
    <rPh sb="0" eb="2">
      <t>オオクサ</t>
    </rPh>
    <phoneticPr fontId="3"/>
  </si>
  <si>
    <r>
      <t>高来</t>
    </r>
    <r>
      <rPr>
        <sz val="11"/>
        <color rgb="FF000000"/>
        <rFont val="BIZ UDゴシック"/>
        <family val="3"/>
        <charset val="128"/>
      </rPr>
      <t>AMYNSK</t>
    </r>
    <rPh sb="0" eb="2">
      <t>タカキ</t>
    </rPh>
    <phoneticPr fontId="3"/>
  </si>
  <si>
    <r>
      <t>三原･女の都</t>
    </r>
    <r>
      <rPr>
        <sz val="11"/>
        <color rgb="FF000000"/>
        <rFont val="BIZ UDゴシック"/>
        <family val="3"/>
        <charset val="128"/>
      </rPr>
      <t>K</t>
    </r>
    <rPh sb="0" eb="2">
      <t>ミハラ</t>
    </rPh>
    <rPh sb="3" eb="4">
      <t>オンナ</t>
    </rPh>
    <rPh sb="5" eb="6">
      <t>ミヤコ</t>
    </rPh>
    <phoneticPr fontId="3"/>
  </si>
  <si>
    <r>
      <t>相ノ浦</t>
    </r>
    <r>
      <rPr>
        <sz val="11"/>
        <rFont val="BIZ UDゴシック"/>
        <family val="3"/>
        <charset val="128"/>
      </rPr>
      <t>AMSK</t>
    </r>
    <rPh sb="0" eb="3">
      <t>アイノウラ</t>
    </rPh>
    <phoneticPr fontId="3"/>
  </si>
  <si>
    <r>
      <t>大野東</t>
    </r>
    <r>
      <rPr>
        <sz val="11"/>
        <rFont val="BIZ UDゴシック"/>
        <family val="3"/>
        <charset val="128"/>
      </rPr>
      <t>AK</t>
    </r>
    <rPh sb="0" eb="2">
      <t>オオノ</t>
    </rPh>
    <rPh sb="2" eb="3">
      <t>ヒガシ</t>
    </rPh>
    <phoneticPr fontId="3"/>
  </si>
  <si>
    <r>
      <t>大野</t>
    </r>
    <r>
      <rPr>
        <sz val="11"/>
        <rFont val="BIZ UDゴシック"/>
        <family val="3"/>
        <charset val="128"/>
      </rPr>
      <t>AK</t>
    </r>
    <rPh sb="0" eb="2">
      <t>オオノ</t>
    </rPh>
    <phoneticPr fontId="3"/>
  </si>
  <si>
    <r>
      <t>日野</t>
    </r>
    <r>
      <rPr>
        <sz val="11"/>
        <rFont val="BIZ UDゴシック"/>
        <family val="3"/>
        <charset val="128"/>
      </rPr>
      <t>AMS</t>
    </r>
    <rPh sb="0" eb="1">
      <t>ヒ</t>
    </rPh>
    <rPh sb="1" eb="2">
      <t>ノ</t>
    </rPh>
    <phoneticPr fontId="3"/>
  </si>
  <si>
    <r>
      <t>黒髪･日宇</t>
    </r>
    <r>
      <rPr>
        <sz val="11"/>
        <rFont val="BIZ UDゴシック"/>
        <family val="3"/>
        <charset val="128"/>
      </rPr>
      <t>AMK</t>
    </r>
    <rPh sb="0" eb="2">
      <t>クロカミ</t>
    </rPh>
    <rPh sb="3" eb="5">
      <t>ヒウ</t>
    </rPh>
    <phoneticPr fontId="3"/>
  </si>
  <si>
    <r>
      <t>俵町</t>
    </r>
    <r>
      <rPr>
        <sz val="11"/>
        <rFont val="BIZ UDゴシック"/>
        <family val="3"/>
        <charset val="128"/>
      </rPr>
      <t>AK</t>
    </r>
    <rPh sb="0" eb="2">
      <t>タワラマチ</t>
    </rPh>
    <phoneticPr fontId="3"/>
  </si>
  <si>
    <r>
      <t>中里皆瀬</t>
    </r>
    <r>
      <rPr>
        <sz val="11"/>
        <rFont val="BIZ UDゴシック"/>
        <family val="3"/>
        <charset val="128"/>
      </rPr>
      <t>AM</t>
    </r>
    <rPh sb="0" eb="2">
      <t>ナカザト</t>
    </rPh>
    <rPh sb="2" eb="4">
      <t>ミナセ</t>
    </rPh>
    <phoneticPr fontId="3"/>
  </si>
  <si>
    <r>
      <rPr>
        <sz val="14"/>
        <color indexed="10"/>
        <rFont val="BIZ UDゴシック"/>
        <family val="3"/>
        <charset val="128"/>
      </rPr>
      <t>★</t>
    </r>
    <r>
      <rPr>
        <sz val="14"/>
        <color indexed="8"/>
        <rFont val="BIZ UDゴシック"/>
        <family val="3"/>
        <charset val="128"/>
      </rPr>
      <t>壱岐</t>
    </r>
    <r>
      <rPr>
        <sz val="11"/>
        <color rgb="FF000000"/>
        <rFont val="BIZ UDゴシック"/>
        <family val="3"/>
        <charset val="128"/>
      </rPr>
      <t>ASK</t>
    </r>
    <rPh sb="1" eb="3">
      <t>イキ</t>
    </rPh>
    <phoneticPr fontId="2"/>
  </si>
  <si>
    <r>
      <rPr>
        <sz val="14"/>
        <color indexed="10"/>
        <rFont val="BIZ UDゴシック"/>
        <family val="3"/>
        <charset val="128"/>
      </rPr>
      <t>★</t>
    </r>
    <r>
      <rPr>
        <sz val="14"/>
        <color indexed="8"/>
        <rFont val="BIZ UDゴシック"/>
        <family val="3"/>
        <charset val="128"/>
      </rPr>
      <t>勝本</t>
    </r>
    <r>
      <rPr>
        <sz val="11"/>
        <color rgb="FF000000"/>
        <rFont val="BIZ UDゴシック"/>
        <family val="3"/>
        <charset val="128"/>
      </rPr>
      <t>AK</t>
    </r>
    <rPh sb="1" eb="3">
      <t>カツモト</t>
    </rPh>
    <phoneticPr fontId="2"/>
  </si>
  <si>
    <r>
      <rPr>
        <sz val="14"/>
        <color indexed="10"/>
        <rFont val="BIZ UDゴシック"/>
        <family val="3"/>
        <charset val="128"/>
      </rPr>
      <t>★</t>
    </r>
    <r>
      <rPr>
        <sz val="14"/>
        <color indexed="8"/>
        <rFont val="BIZ UDゴシック"/>
        <family val="3"/>
        <charset val="128"/>
      </rPr>
      <t>比田勝</t>
    </r>
    <r>
      <rPr>
        <sz val="11"/>
        <color rgb="FF000000"/>
        <rFont val="BIZ UDゴシック"/>
        <family val="3"/>
        <charset val="128"/>
      </rPr>
      <t>AMY</t>
    </r>
    <rPh sb="1" eb="2">
      <t>ヒ</t>
    </rPh>
    <rPh sb="2" eb="3">
      <t>タ</t>
    </rPh>
    <rPh sb="3" eb="4">
      <t>カツ</t>
    </rPh>
    <phoneticPr fontId="2"/>
  </si>
  <si>
    <r>
      <rPr>
        <sz val="14"/>
        <color indexed="10"/>
        <rFont val="BIZ UDゴシック"/>
        <family val="3"/>
        <charset val="128"/>
      </rPr>
      <t>★</t>
    </r>
    <r>
      <rPr>
        <sz val="14"/>
        <color indexed="8"/>
        <rFont val="BIZ UDゴシック"/>
        <family val="3"/>
        <charset val="128"/>
      </rPr>
      <t>佐須奈</t>
    </r>
    <r>
      <rPr>
        <sz val="11"/>
        <color rgb="FF000000"/>
        <rFont val="BIZ UDゴシック"/>
        <family val="3"/>
        <charset val="128"/>
      </rPr>
      <t>AM</t>
    </r>
    <rPh sb="1" eb="2">
      <t>サ</t>
    </rPh>
    <rPh sb="2" eb="3">
      <t>ス</t>
    </rPh>
    <rPh sb="3" eb="4">
      <t>ナ</t>
    </rPh>
    <phoneticPr fontId="2"/>
  </si>
  <si>
    <r>
      <rPr>
        <sz val="14"/>
        <color indexed="10"/>
        <rFont val="BIZ UDゴシック"/>
        <family val="3"/>
        <charset val="128"/>
      </rPr>
      <t>★</t>
    </r>
    <r>
      <rPr>
        <sz val="14"/>
        <color indexed="8"/>
        <rFont val="BIZ UDゴシック"/>
        <family val="3"/>
        <charset val="128"/>
      </rPr>
      <t>富江</t>
    </r>
    <r>
      <rPr>
        <sz val="11"/>
        <color rgb="FF000000"/>
        <rFont val="BIZ UDゴシック"/>
        <family val="3"/>
        <charset val="128"/>
      </rPr>
      <t>MY</t>
    </r>
    <rPh sb="1" eb="3">
      <t>トミエ</t>
    </rPh>
    <phoneticPr fontId="2"/>
  </si>
  <si>
    <r>
      <t>神代</t>
    </r>
    <r>
      <rPr>
        <sz val="11"/>
        <color rgb="FF000000"/>
        <rFont val="BIZ UDゴシック"/>
        <family val="3"/>
        <charset val="128"/>
      </rPr>
      <t>AMYNK</t>
    </r>
    <rPh sb="0" eb="2">
      <t>カミヨ</t>
    </rPh>
    <phoneticPr fontId="3"/>
  </si>
  <si>
    <r>
      <t>西郷</t>
    </r>
    <r>
      <rPr>
        <sz val="11"/>
        <color rgb="FF000000"/>
        <rFont val="BIZ UDゴシック"/>
        <family val="3"/>
        <charset val="128"/>
      </rPr>
      <t>AMYNK</t>
    </r>
    <rPh sb="0" eb="2">
      <t>サイゴウ</t>
    </rPh>
    <phoneticPr fontId="3"/>
  </si>
  <si>
    <r>
      <t>戸町</t>
    </r>
    <r>
      <rPr>
        <sz val="11"/>
        <color rgb="FF000000"/>
        <rFont val="BIZ UDゴシック"/>
        <family val="3"/>
        <charset val="128"/>
      </rPr>
      <t>S</t>
    </r>
    <rPh sb="0" eb="1">
      <t>ト</t>
    </rPh>
    <rPh sb="1" eb="2">
      <t>マチ</t>
    </rPh>
    <phoneticPr fontId="2"/>
  </si>
  <si>
    <r>
      <t>西山</t>
    </r>
    <r>
      <rPr>
        <b/>
        <sz val="14"/>
        <color indexed="10"/>
        <rFont val="BIZ UDゴシック"/>
        <family val="3"/>
        <charset val="128"/>
      </rPr>
      <t>K</t>
    </r>
    <rPh sb="0" eb="1">
      <t>ニシ</t>
    </rPh>
    <rPh sb="1" eb="2">
      <t>ヤマ</t>
    </rPh>
    <phoneticPr fontId="3"/>
  </si>
  <si>
    <r>
      <t>川平</t>
    </r>
    <r>
      <rPr>
        <sz val="11"/>
        <color rgb="FF000000"/>
        <rFont val="BIZ UDゴシック"/>
        <family val="3"/>
        <charset val="128"/>
      </rPr>
      <t>S</t>
    </r>
    <rPh sb="0" eb="2">
      <t>カワヒラ</t>
    </rPh>
    <phoneticPr fontId="2"/>
  </si>
  <si>
    <r>
      <t>浦上</t>
    </r>
    <r>
      <rPr>
        <sz val="11"/>
        <color rgb="FF000000"/>
        <rFont val="BIZ UDゴシック"/>
        <family val="3"/>
        <charset val="128"/>
      </rPr>
      <t>K</t>
    </r>
    <rPh sb="0" eb="2">
      <t>ウラカミ</t>
    </rPh>
    <phoneticPr fontId="3"/>
  </si>
  <si>
    <r>
      <t>住吉</t>
    </r>
    <r>
      <rPr>
        <sz val="11"/>
        <color rgb="FF000000"/>
        <rFont val="BIZ UDゴシック"/>
        <family val="3"/>
        <charset val="128"/>
      </rPr>
      <t>K</t>
    </r>
    <rPh sb="0" eb="2">
      <t>スミヨシ</t>
    </rPh>
    <phoneticPr fontId="3"/>
  </si>
  <si>
    <r>
      <t>長与</t>
    </r>
    <r>
      <rPr>
        <sz val="11"/>
        <color rgb="FF000000"/>
        <rFont val="BIZ UDゴシック"/>
        <family val="3"/>
        <charset val="128"/>
      </rPr>
      <t>K</t>
    </r>
    <rPh sb="0" eb="2">
      <t>ナガヨ</t>
    </rPh>
    <phoneticPr fontId="3"/>
  </si>
  <si>
    <r>
      <t>時津</t>
    </r>
    <r>
      <rPr>
        <sz val="11"/>
        <color rgb="FF000000"/>
        <rFont val="BIZ UDゴシック"/>
        <family val="3"/>
        <charset val="128"/>
      </rPr>
      <t>N</t>
    </r>
    <rPh sb="0" eb="2">
      <t>トキツ</t>
    </rPh>
    <phoneticPr fontId="2"/>
  </si>
  <si>
    <r>
      <t>西海</t>
    </r>
    <r>
      <rPr>
        <sz val="11"/>
        <color rgb="FF000000"/>
        <rFont val="BIZ UDゴシック"/>
        <family val="3"/>
        <charset val="128"/>
      </rPr>
      <t>K</t>
    </r>
    <rPh sb="0" eb="2">
      <t>サイカイ</t>
    </rPh>
    <phoneticPr fontId="2"/>
  </si>
  <si>
    <r>
      <t>本諌早</t>
    </r>
    <r>
      <rPr>
        <sz val="11"/>
        <rFont val="BIZ UDゴシック"/>
        <family val="3"/>
        <charset val="128"/>
      </rPr>
      <t>MK</t>
    </r>
    <rPh sb="0" eb="1">
      <t>ホン</t>
    </rPh>
    <rPh sb="1" eb="3">
      <t>イサハヤ</t>
    </rPh>
    <phoneticPr fontId="3"/>
  </si>
  <si>
    <r>
      <t>西諌早</t>
    </r>
    <r>
      <rPr>
        <sz val="11"/>
        <rFont val="BIZ UDゴシック"/>
        <family val="3"/>
        <charset val="128"/>
      </rPr>
      <t>K</t>
    </r>
    <rPh sb="0" eb="1">
      <t>ニシ</t>
    </rPh>
    <rPh sb="1" eb="3">
      <t>イサハヤ</t>
    </rPh>
    <phoneticPr fontId="3"/>
  </si>
  <si>
    <r>
      <t>飯盛</t>
    </r>
    <r>
      <rPr>
        <sz val="11"/>
        <rFont val="BIZ UDゴシック"/>
        <family val="3"/>
        <charset val="128"/>
      </rPr>
      <t>AMK</t>
    </r>
    <rPh sb="0" eb="2">
      <t>イイモリ</t>
    </rPh>
    <phoneticPr fontId="3"/>
  </si>
  <si>
    <r>
      <t>島原北部</t>
    </r>
    <r>
      <rPr>
        <sz val="11"/>
        <rFont val="BIZ UDゴシック"/>
        <family val="3"/>
        <charset val="128"/>
      </rPr>
      <t>S</t>
    </r>
    <rPh sb="0" eb="1">
      <t>シマ</t>
    </rPh>
    <rPh sb="1" eb="2">
      <t>ハラ</t>
    </rPh>
    <rPh sb="2" eb="4">
      <t>ホクブ</t>
    </rPh>
    <phoneticPr fontId="2"/>
  </si>
  <si>
    <r>
      <t>島原南部</t>
    </r>
    <r>
      <rPr>
        <sz val="11"/>
        <rFont val="BIZ UDゴシック"/>
        <family val="3"/>
        <charset val="128"/>
      </rPr>
      <t>S</t>
    </r>
    <rPh sb="0" eb="1">
      <t>シマ</t>
    </rPh>
    <rPh sb="1" eb="2">
      <t>ハラ</t>
    </rPh>
    <rPh sb="2" eb="4">
      <t>ナンブ</t>
    </rPh>
    <phoneticPr fontId="2"/>
  </si>
  <si>
    <r>
      <t>島原北部</t>
    </r>
    <r>
      <rPr>
        <sz val="11"/>
        <rFont val="BIZ UDゴシック"/>
        <family val="3"/>
        <charset val="128"/>
      </rPr>
      <t>K</t>
    </r>
    <rPh sb="0" eb="2">
      <t>シマバラ</t>
    </rPh>
    <rPh sb="2" eb="4">
      <t>ホクブ</t>
    </rPh>
    <phoneticPr fontId="3"/>
  </si>
  <si>
    <r>
      <t>島原南部</t>
    </r>
    <r>
      <rPr>
        <sz val="11"/>
        <rFont val="BIZ UDゴシック"/>
        <family val="3"/>
        <charset val="128"/>
      </rPr>
      <t>K</t>
    </r>
    <rPh sb="0" eb="1">
      <t>シマ</t>
    </rPh>
    <rPh sb="1" eb="2">
      <t>ハラ</t>
    </rPh>
    <rPh sb="2" eb="4">
      <t>ナンブ</t>
    </rPh>
    <phoneticPr fontId="3"/>
  </si>
  <si>
    <r>
      <t>加津佐</t>
    </r>
    <r>
      <rPr>
        <sz val="11"/>
        <color rgb="FF000000"/>
        <rFont val="BIZ UDゴシック"/>
        <family val="3"/>
        <charset val="128"/>
      </rPr>
      <t>A</t>
    </r>
    <rPh sb="0" eb="1">
      <t>カ</t>
    </rPh>
    <rPh sb="1" eb="2">
      <t>ツ</t>
    </rPh>
    <rPh sb="2" eb="3">
      <t>サ</t>
    </rPh>
    <phoneticPr fontId="2"/>
  </si>
  <si>
    <r>
      <t>口加</t>
    </r>
    <r>
      <rPr>
        <sz val="11"/>
        <rFont val="BIZ UDゴシック"/>
        <family val="3"/>
        <charset val="128"/>
      </rPr>
      <t>MSK</t>
    </r>
    <rPh sb="0" eb="1">
      <t>クチ</t>
    </rPh>
    <rPh sb="1" eb="2">
      <t>カ</t>
    </rPh>
    <phoneticPr fontId="3"/>
  </si>
  <si>
    <r>
      <t>南有馬</t>
    </r>
    <r>
      <rPr>
        <sz val="11"/>
        <rFont val="BIZ UDゴシック"/>
        <family val="3"/>
        <charset val="128"/>
      </rPr>
      <t>MSK</t>
    </r>
    <rPh sb="0" eb="1">
      <t>ミナミ</t>
    </rPh>
    <rPh sb="1" eb="3">
      <t>アリマ</t>
    </rPh>
    <phoneticPr fontId="3"/>
  </si>
  <si>
    <r>
      <t>西有家</t>
    </r>
    <r>
      <rPr>
        <sz val="11"/>
        <rFont val="BIZ UDゴシック"/>
        <family val="3"/>
        <charset val="128"/>
      </rPr>
      <t>K</t>
    </r>
    <rPh sb="0" eb="1">
      <t>ニシ</t>
    </rPh>
    <rPh sb="1" eb="3">
      <t>アリエ</t>
    </rPh>
    <phoneticPr fontId="3"/>
  </si>
  <si>
    <r>
      <t>有家</t>
    </r>
    <r>
      <rPr>
        <sz val="11"/>
        <rFont val="BIZ UDゴシック"/>
        <family val="3"/>
        <charset val="128"/>
      </rPr>
      <t>K</t>
    </r>
    <rPh sb="0" eb="2">
      <t>アリエ</t>
    </rPh>
    <phoneticPr fontId="3"/>
  </si>
  <si>
    <r>
      <t>大村西部</t>
    </r>
    <r>
      <rPr>
        <sz val="11"/>
        <rFont val="BIZ UDゴシック"/>
        <family val="3"/>
        <charset val="128"/>
      </rPr>
      <t>K</t>
    </r>
    <rPh sb="0" eb="2">
      <t>オオムラ</t>
    </rPh>
    <rPh sb="2" eb="4">
      <t>セイブ</t>
    </rPh>
    <phoneticPr fontId="2"/>
  </si>
  <si>
    <r>
      <t>大村</t>
    </r>
    <r>
      <rPr>
        <sz val="11"/>
        <color rgb="FF000000"/>
        <rFont val="BIZ UDゴシック"/>
        <family val="3"/>
        <charset val="128"/>
      </rPr>
      <t>MS</t>
    </r>
    <rPh sb="0" eb="2">
      <t>オオムラ</t>
    </rPh>
    <phoneticPr fontId="2"/>
  </si>
  <si>
    <r>
      <t>大村東</t>
    </r>
    <r>
      <rPr>
        <sz val="11"/>
        <color rgb="FF000000"/>
        <rFont val="BIZ UDゴシック"/>
        <family val="3"/>
        <charset val="128"/>
      </rPr>
      <t>MS</t>
    </r>
    <rPh sb="0" eb="2">
      <t>オオムラ</t>
    </rPh>
    <rPh sb="2" eb="3">
      <t>ヒガシ</t>
    </rPh>
    <phoneticPr fontId="2"/>
  </si>
  <si>
    <r>
      <t>竹松</t>
    </r>
    <r>
      <rPr>
        <sz val="11"/>
        <rFont val="BIZ UDゴシック"/>
        <family val="3"/>
        <charset val="128"/>
      </rPr>
      <t>S</t>
    </r>
    <rPh sb="0" eb="2">
      <t>タケマツ</t>
    </rPh>
    <phoneticPr fontId="2"/>
  </si>
  <si>
    <r>
      <t>中里皆瀬</t>
    </r>
    <r>
      <rPr>
        <sz val="11"/>
        <color rgb="FF000000"/>
        <rFont val="BIZ UDゴシック"/>
        <family val="3"/>
        <charset val="128"/>
      </rPr>
      <t>K</t>
    </r>
    <rPh sb="0" eb="2">
      <t>ナカザト</t>
    </rPh>
    <rPh sb="2" eb="4">
      <t>ミナセ</t>
    </rPh>
    <phoneticPr fontId="3"/>
  </si>
  <si>
    <r>
      <t>大宮･中央</t>
    </r>
    <r>
      <rPr>
        <sz val="11"/>
        <rFont val="BIZ UDゴシック"/>
        <family val="3"/>
        <charset val="128"/>
      </rPr>
      <t>S</t>
    </r>
    <rPh sb="0" eb="2">
      <t>オオミヤ</t>
    </rPh>
    <phoneticPr fontId="2"/>
  </si>
  <si>
    <r>
      <t>御船福田</t>
    </r>
    <r>
      <rPr>
        <sz val="11"/>
        <rFont val="BIZ UDゴシック"/>
        <family val="3"/>
        <charset val="128"/>
      </rPr>
      <t>K</t>
    </r>
    <rPh sb="0" eb="2">
      <t>オフネ</t>
    </rPh>
    <rPh sb="2" eb="4">
      <t>フクダ</t>
    </rPh>
    <phoneticPr fontId="2"/>
  </si>
  <si>
    <r>
      <t>日野</t>
    </r>
    <r>
      <rPr>
        <sz val="11"/>
        <rFont val="BIZ UDゴシック"/>
        <family val="3"/>
        <charset val="128"/>
      </rPr>
      <t>K</t>
    </r>
    <rPh sb="0" eb="2">
      <t>ヒノ</t>
    </rPh>
    <phoneticPr fontId="2"/>
  </si>
  <si>
    <r>
      <t>中央</t>
    </r>
    <r>
      <rPr>
        <sz val="11"/>
        <rFont val="BIZ UDゴシック"/>
        <family val="3"/>
        <charset val="128"/>
      </rPr>
      <t>A</t>
    </r>
    <rPh sb="0" eb="2">
      <t>チュウオウ</t>
    </rPh>
    <phoneticPr fontId="3"/>
  </si>
  <si>
    <r>
      <t>高梨</t>
    </r>
    <r>
      <rPr>
        <sz val="11"/>
        <rFont val="BIZ UDゴシック"/>
        <family val="3"/>
        <charset val="128"/>
      </rPr>
      <t>AK</t>
    </r>
    <rPh sb="0" eb="2">
      <t>タカナシ</t>
    </rPh>
    <phoneticPr fontId="3"/>
  </si>
  <si>
    <r>
      <t>西部</t>
    </r>
    <r>
      <rPr>
        <sz val="11"/>
        <rFont val="BIZ UDゴシック"/>
        <family val="3"/>
        <charset val="128"/>
      </rPr>
      <t>A</t>
    </r>
    <rPh sb="0" eb="2">
      <t>セイブ</t>
    </rPh>
    <phoneticPr fontId="3"/>
  </si>
  <si>
    <r>
      <rPr>
        <sz val="14"/>
        <color indexed="10"/>
        <rFont val="BIZ UDゴシック"/>
        <family val="3"/>
        <charset val="128"/>
      </rPr>
      <t>★</t>
    </r>
    <r>
      <rPr>
        <sz val="14"/>
        <color indexed="8"/>
        <rFont val="BIZ UDゴシック"/>
        <family val="3"/>
        <charset val="128"/>
      </rPr>
      <t>福江</t>
    </r>
    <r>
      <rPr>
        <sz val="11"/>
        <color rgb="FF000000"/>
        <rFont val="BIZ UDゴシック"/>
        <family val="3"/>
        <charset val="128"/>
      </rPr>
      <t>NK</t>
    </r>
    <rPh sb="1" eb="3">
      <t>フクエ</t>
    </rPh>
    <phoneticPr fontId="2"/>
  </si>
  <si>
    <r>
      <rPr>
        <sz val="14"/>
        <color indexed="10"/>
        <rFont val="BIZ UDゴシック"/>
        <family val="3"/>
        <charset val="128"/>
      </rPr>
      <t>★</t>
    </r>
    <r>
      <rPr>
        <sz val="14"/>
        <color indexed="8"/>
        <rFont val="BIZ UDゴシック"/>
        <family val="3"/>
        <charset val="128"/>
      </rPr>
      <t>宇久</t>
    </r>
    <r>
      <rPr>
        <sz val="11"/>
        <color rgb="FF000000"/>
        <rFont val="BIZ UDゴシック"/>
        <family val="3"/>
        <charset val="128"/>
      </rPr>
      <t>Y</t>
    </r>
    <rPh sb="1" eb="3">
      <t>ウク</t>
    </rPh>
    <phoneticPr fontId="2"/>
  </si>
  <si>
    <r>
      <t>中川</t>
    </r>
    <r>
      <rPr>
        <sz val="11"/>
        <color rgb="FF000000"/>
        <rFont val="BIZ UDゴシック"/>
        <family val="3"/>
        <charset val="128"/>
      </rPr>
      <t>K</t>
    </r>
    <rPh sb="0" eb="2">
      <t>ナカガワ</t>
    </rPh>
    <phoneticPr fontId="3"/>
  </si>
  <si>
    <r>
      <t>諫早南</t>
    </r>
    <r>
      <rPr>
        <sz val="11"/>
        <rFont val="BIZ UDゴシック"/>
        <family val="3"/>
        <charset val="128"/>
      </rPr>
      <t>MSK</t>
    </r>
    <rPh sb="0" eb="2">
      <t>イサハヤ</t>
    </rPh>
    <rPh sb="2" eb="3">
      <t>ミナミ</t>
    </rPh>
    <phoneticPr fontId="3"/>
  </si>
  <si>
    <r>
      <t>深江布津</t>
    </r>
    <r>
      <rPr>
        <sz val="11"/>
        <rFont val="BIZ UDゴシック"/>
        <family val="3"/>
        <charset val="128"/>
      </rPr>
      <t>A</t>
    </r>
    <rPh sb="0" eb="2">
      <t>フカエ</t>
    </rPh>
    <rPh sb="2" eb="4">
      <t>フツ</t>
    </rPh>
    <phoneticPr fontId="2"/>
  </si>
  <si>
    <r>
      <t>野母</t>
    </r>
    <r>
      <rPr>
        <sz val="11"/>
        <color rgb="FF000000"/>
        <rFont val="BIZ UDゴシック"/>
        <family val="3"/>
        <charset val="128"/>
      </rPr>
      <t>AMN</t>
    </r>
    <rPh sb="0" eb="1">
      <t>ノ</t>
    </rPh>
    <rPh sb="1" eb="2">
      <t>ハハ</t>
    </rPh>
    <phoneticPr fontId="3"/>
  </si>
  <si>
    <r>
      <t>高浜</t>
    </r>
    <r>
      <rPr>
        <sz val="11"/>
        <color rgb="FF000000"/>
        <rFont val="BIZ UDゴシック"/>
        <family val="3"/>
        <charset val="128"/>
      </rPr>
      <t>AMY</t>
    </r>
    <rPh sb="0" eb="2">
      <t>タカハマ</t>
    </rPh>
    <phoneticPr fontId="3"/>
  </si>
  <si>
    <r>
      <t>★</t>
    </r>
    <r>
      <rPr>
        <sz val="14"/>
        <rFont val="BIZ UDゴシック"/>
        <family val="3"/>
        <charset val="128"/>
      </rPr>
      <t>池島</t>
    </r>
    <r>
      <rPr>
        <sz val="11"/>
        <rFont val="BIZ UDゴシック"/>
        <family val="3"/>
        <charset val="128"/>
      </rPr>
      <t>MN</t>
    </r>
    <rPh sb="1" eb="3">
      <t>イケシマ</t>
    </rPh>
    <phoneticPr fontId="3"/>
  </si>
  <si>
    <r>
      <t>西海</t>
    </r>
    <r>
      <rPr>
        <sz val="11"/>
        <color rgb="FF000000"/>
        <rFont val="BIZ UDゴシック"/>
        <family val="3"/>
        <charset val="128"/>
      </rPr>
      <t>AM</t>
    </r>
    <rPh sb="0" eb="2">
      <t>サイカイ</t>
    </rPh>
    <phoneticPr fontId="2"/>
  </si>
  <si>
    <r>
      <rPr>
        <sz val="14"/>
        <color indexed="10"/>
        <rFont val="BIZ UDゴシック"/>
        <family val="3"/>
        <charset val="128"/>
      </rPr>
      <t>★</t>
    </r>
    <r>
      <rPr>
        <sz val="14"/>
        <color indexed="8"/>
        <rFont val="BIZ UDゴシック"/>
        <family val="3"/>
        <charset val="128"/>
      </rPr>
      <t>岩瀬浦</t>
    </r>
    <r>
      <rPr>
        <sz val="11"/>
        <color rgb="FF000000"/>
        <rFont val="BIZ UDゴシック"/>
        <family val="3"/>
        <charset val="128"/>
      </rPr>
      <t>AM</t>
    </r>
    <rPh sb="1" eb="3">
      <t>イワセ</t>
    </rPh>
    <rPh sb="3" eb="4">
      <t>ウラ</t>
    </rPh>
    <phoneticPr fontId="3"/>
  </si>
  <si>
    <r>
      <t>吾妻</t>
    </r>
    <r>
      <rPr>
        <sz val="11"/>
        <color rgb="FF000000"/>
        <rFont val="BIZ UDゴシック"/>
        <family val="3"/>
        <charset val="128"/>
      </rPr>
      <t>AMYNK</t>
    </r>
    <rPh sb="0" eb="1">
      <t>ゴ</t>
    </rPh>
    <rPh sb="1" eb="2">
      <t>ツマ</t>
    </rPh>
    <phoneticPr fontId="3"/>
  </si>
  <si>
    <r>
      <t>北串山</t>
    </r>
    <r>
      <rPr>
        <sz val="11"/>
        <color rgb="FF000000"/>
        <rFont val="BIZ UDゴシック"/>
        <family val="3"/>
        <charset val="128"/>
      </rPr>
      <t>AM</t>
    </r>
    <rPh sb="0" eb="1">
      <t>キタ</t>
    </rPh>
    <rPh sb="1" eb="2">
      <t>クシ</t>
    </rPh>
    <rPh sb="2" eb="3">
      <t>ヤマ</t>
    </rPh>
    <phoneticPr fontId="3"/>
  </si>
  <si>
    <r>
      <rPr>
        <sz val="14"/>
        <color indexed="10"/>
        <rFont val="BIZ UDゴシック"/>
        <family val="3"/>
        <charset val="128"/>
      </rPr>
      <t>★</t>
    </r>
    <r>
      <rPr>
        <sz val="14"/>
        <color indexed="8"/>
        <rFont val="BIZ UDゴシック"/>
        <family val="3"/>
        <charset val="128"/>
      </rPr>
      <t>厳原</t>
    </r>
    <r>
      <rPr>
        <sz val="11"/>
        <color rgb="FF000000"/>
        <rFont val="BIZ UDゴシック"/>
        <family val="3"/>
        <charset val="128"/>
      </rPr>
      <t>AMYNSK</t>
    </r>
    <rPh sb="1" eb="3">
      <t>イズハラ</t>
    </rPh>
    <phoneticPr fontId="2"/>
  </si>
  <si>
    <r>
      <t>千々石</t>
    </r>
    <r>
      <rPr>
        <sz val="11"/>
        <color rgb="FF000000"/>
        <rFont val="BIZ UDゴシック"/>
        <family val="3"/>
        <charset val="128"/>
      </rPr>
      <t>AMYNSK</t>
    </r>
    <rPh sb="0" eb="1">
      <t>セン</t>
    </rPh>
    <rPh sb="2" eb="3">
      <t>イシ</t>
    </rPh>
    <phoneticPr fontId="3"/>
  </si>
  <si>
    <r>
      <t>肥前大島</t>
    </r>
    <r>
      <rPr>
        <sz val="11"/>
        <color rgb="FF000000"/>
        <rFont val="BIZ UDゴシック"/>
        <family val="3"/>
        <charset val="128"/>
      </rPr>
      <t>MNK</t>
    </r>
    <rPh sb="0" eb="2">
      <t>ヒゼン</t>
    </rPh>
    <rPh sb="2" eb="4">
      <t>オオシマ</t>
    </rPh>
    <phoneticPr fontId="3"/>
  </si>
  <si>
    <r>
      <rPr>
        <sz val="14"/>
        <color indexed="10"/>
        <rFont val="BIZ UDゴシック"/>
        <family val="3"/>
        <charset val="128"/>
      </rPr>
      <t>★</t>
    </r>
    <r>
      <rPr>
        <sz val="14"/>
        <rFont val="BIZ UDゴシック"/>
        <family val="3"/>
        <charset val="128"/>
      </rPr>
      <t>奈良尾</t>
    </r>
    <r>
      <rPr>
        <sz val="11"/>
        <rFont val="BIZ UDゴシック"/>
        <family val="3"/>
        <charset val="128"/>
      </rPr>
      <t>AMYN</t>
    </r>
    <r>
      <rPr>
        <sz val="11"/>
        <color indexed="8"/>
        <rFont val="BIZ UDゴシック"/>
        <family val="3"/>
        <charset val="128"/>
      </rPr>
      <t>K</t>
    </r>
    <rPh sb="1" eb="4">
      <t>ナラオ</t>
    </rPh>
    <phoneticPr fontId="3"/>
  </si>
  <si>
    <r>
      <t>古賀･つつじヶ丘団地</t>
    </r>
    <r>
      <rPr>
        <sz val="9"/>
        <color rgb="FF000000"/>
        <rFont val="BIZ UDゴシック"/>
        <family val="3"/>
        <charset val="128"/>
      </rPr>
      <t>AMSK</t>
    </r>
    <rPh sb="0" eb="2">
      <t>コガ</t>
    </rPh>
    <rPh sb="7" eb="10">
      <t>オカダンチ</t>
    </rPh>
    <phoneticPr fontId="4"/>
  </si>
  <si>
    <r>
      <t>喜々津</t>
    </r>
    <r>
      <rPr>
        <sz val="11"/>
        <color rgb="FF000000"/>
        <rFont val="BIZ UDゴシック"/>
        <family val="3"/>
        <charset val="128"/>
      </rPr>
      <t>ANK</t>
    </r>
    <rPh sb="0" eb="3">
      <t>キキツ</t>
    </rPh>
    <phoneticPr fontId="5"/>
  </si>
  <si>
    <r>
      <t>矢上南</t>
    </r>
    <r>
      <rPr>
        <sz val="11"/>
        <color rgb="FF000000"/>
        <rFont val="BIZ UDゴシック"/>
        <family val="3"/>
        <charset val="128"/>
      </rPr>
      <t>AMNK</t>
    </r>
    <rPh sb="0" eb="2">
      <t>ヤガミ</t>
    </rPh>
    <rPh sb="2" eb="3">
      <t>ミナミ</t>
    </rPh>
    <phoneticPr fontId="4"/>
  </si>
  <si>
    <r>
      <t>矢上</t>
    </r>
    <r>
      <rPr>
        <sz val="11"/>
        <color rgb="FF000000"/>
        <rFont val="BIZ UDゴシック"/>
        <family val="3"/>
        <charset val="128"/>
      </rPr>
      <t>AMNSK</t>
    </r>
    <rPh sb="0" eb="1">
      <t>ヤ</t>
    </rPh>
    <rPh sb="1" eb="2">
      <t>ウエ</t>
    </rPh>
    <phoneticPr fontId="4"/>
  </si>
  <si>
    <r>
      <t>東長崎</t>
    </r>
    <r>
      <rPr>
        <sz val="11"/>
        <color rgb="FF000000"/>
        <rFont val="BIZ UDゴシック"/>
        <family val="3"/>
        <charset val="128"/>
      </rPr>
      <t>AMNSK</t>
    </r>
    <rPh sb="0" eb="1">
      <t>ヒガシ</t>
    </rPh>
    <rPh sb="1" eb="3">
      <t>ナガサキ</t>
    </rPh>
    <phoneticPr fontId="4"/>
  </si>
  <si>
    <r>
      <t>時津中央</t>
    </r>
    <r>
      <rPr>
        <sz val="11"/>
        <color rgb="FF000000"/>
        <rFont val="BIZ UDゴシック"/>
        <family val="3"/>
        <charset val="128"/>
      </rPr>
      <t>AMNK</t>
    </r>
    <rPh sb="0" eb="2">
      <t>トキツ</t>
    </rPh>
    <rPh sb="2" eb="4">
      <t>チュウオウ</t>
    </rPh>
    <phoneticPr fontId="4"/>
  </si>
  <si>
    <r>
      <t>諫早駅前</t>
    </r>
    <r>
      <rPr>
        <sz val="12"/>
        <rFont val="BIZ UDゴシック"/>
        <family val="3"/>
        <charset val="128"/>
      </rPr>
      <t>A</t>
    </r>
    <r>
      <rPr>
        <sz val="11"/>
        <rFont val="BIZ UDゴシック"/>
        <family val="3"/>
        <charset val="128"/>
      </rPr>
      <t>MSK</t>
    </r>
    <rPh sb="0" eb="2">
      <t>イサハヤ</t>
    </rPh>
    <rPh sb="2" eb="4">
      <t>エキマエ</t>
    </rPh>
    <phoneticPr fontId="3"/>
  </si>
  <si>
    <r>
      <t>平戸</t>
    </r>
    <r>
      <rPr>
        <sz val="11"/>
        <color rgb="FF000000"/>
        <rFont val="BIZ UDゴシック"/>
        <family val="3"/>
        <charset val="128"/>
      </rPr>
      <t>AYN</t>
    </r>
    <rPh sb="0" eb="2">
      <t>ヒラド</t>
    </rPh>
    <phoneticPr fontId="2"/>
  </si>
  <si>
    <r>
      <t>田平</t>
    </r>
    <r>
      <rPr>
        <sz val="11"/>
        <color rgb="FF000000"/>
        <rFont val="BIZ UDゴシック"/>
        <family val="3"/>
        <charset val="128"/>
      </rPr>
      <t>AMNK</t>
    </r>
    <rPh sb="0" eb="1">
      <t>タ</t>
    </rPh>
    <rPh sb="1" eb="2">
      <t>ヒラ</t>
    </rPh>
    <phoneticPr fontId="2"/>
  </si>
  <si>
    <r>
      <t>志佐</t>
    </r>
    <r>
      <rPr>
        <sz val="11"/>
        <color rgb="FF000000"/>
        <rFont val="BIZ UDゴシック"/>
        <family val="3"/>
        <charset val="128"/>
      </rPr>
      <t>AMNKS</t>
    </r>
    <rPh sb="0" eb="1">
      <t>シ</t>
    </rPh>
    <rPh sb="1" eb="2">
      <t>サ</t>
    </rPh>
    <phoneticPr fontId="3"/>
  </si>
  <si>
    <r>
      <t>波佐見</t>
    </r>
    <r>
      <rPr>
        <sz val="11"/>
        <color rgb="FF000000"/>
        <rFont val="BIZ UDゴシック"/>
        <family val="3"/>
        <charset val="128"/>
      </rPr>
      <t>AMNSK</t>
    </r>
    <rPh sb="0" eb="3">
      <t>ハサミ</t>
    </rPh>
    <phoneticPr fontId="3"/>
  </si>
  <si>
    <t>※亀岳-202312大串と統合</t>
    <rPh sb="1" eb="2">
      <t>カメ</t>
    </rPh>
    <rPh sb="2" eb="3">
      <t>タケ</t>
    </rPh>
    <rPh sb="10" eb="12">
      <t>オオクシ</t>
    </rPh>
    <rPh sb="13" eb="15">
      <t>トウゴウ</t>
    </rPh>
    <phoneticPr fontId="3"/>
  </si>
  <si>
    <r>
      <t>布津</t>
    </r>
    <r>
      <rPr>
        <sz val="11"/>
        <color rgb="FF000000"/>
        <rFont val="BIZ UDゴシック"/>
        <family val="3"/>
        <charset val="128"/>
      </rPr>
      <t>AMYK</t>
    </r>
    <rPh sb="0" eb="2">
      <t>フツ</t>
    </rPh>
    <phoneticPr fontId="3"/>
  </si>
  <si>
    <r>
      <t>日宇･天神</t>
    </r>
    <r>
      <rPr>
        <sz val="11"/>
        <color rgb="FF000000"/>
        <rFont val="BIZ UDゴシック"/>
        <family val="3"/>
        <charset val="128"/>
      </rPr>
      <t>MSK</t>
    </r>
    <rPh sb="0" eb="2">
      <t>ヒウ</t>
    </rPh>
    <rPh sb="3" eb="5">
      <t>テンジン</t>
    </rPh>
    <phoneticPr fontId="3"/>
  </si>
  <si>
    <r>
      <t>吉井世知原</t>
    </r>
    <r>
      <rPr>
        <sz val="11"/>
        <color rgb="FF000000"/>
        <rFont val="BIZ UDゴシック"/>
        <family val="3"/>
        <charset val="128"/>
      </rPr>
      <t>AMNSK</t>
    </r>
    <rPh sb="0" eb="1">
      <t>キチ</t>
    </rPh>
    <rPh sb="1" eb="2">
      <t>イ</t>
    </rPh>
    <rPh sb="2" eb="5">
      <t>セチバル</t>
    </rPh>
    <phoneticPr fontId="3"/>
  </si>
  <si>
    <r>
      <t>佐々臼の浦</t>
    </r>
    <r>
      <rPr>
        <sz val="11"/>
        <color rgb="FF000000"/>
        <rFont val="BIZ UDゴシック"/>
        <family val="3"/>
        <charset val="128"/>
      </rPr>
      <t>AMNSK</t>
    </r>
    <rPh sb="0" eb="2">
      <t>サザ</t>
    </rPh>
    <rPh sb="2" eb="3">
      <t>ウス</t>
    </rPh>
    <rPh sb="4" eb="5">
      <t>ウラ</t>
    </rPh>
    <phoneticPr fontId="2"/>
  </si>
  <si>
    <t>東彼杵郡</t>
    <rPh sb="0" eb="4">
      <t>ヒガシソノギグン</t>
    </rPh>
    <phoneticPr fontId="2"/>
  </si>
  <si>
    <r>
      <t>日宇黒髪</t>
    </r>
    <r>
      <rPr>
        <sz val="11"/>
        <rFont val="BIZ UDゴシック"/>
        <family val="3"/>
        <charset val="128"/>
      </rPr>
      <t>K</t>
    </r>
    <rPh sb="0" eb="2">
      <t>ヒウ</t>
    </rPh>
    <rPh sb="2" eb="4">
      <t>クロカミ</t>
    </rPh>
    <phoneticPr fontId="3"/>
  </si>
  <si>
    <t>※大島-長･平戸と統合202404</t>
    <rPh sb="1" eb="3">
      <t>オオシマ</t>
    </rPh>
    <rPh sb="4" eb="5">
      <t>ナガ</t>
    </rPh>
    <rPh sb="6" eb="8">
      <t>ヒラド</t>
    </rPh>
    <rPh sb="9" eb="11">
      <t>トウゴウ</t>
    </rPh>
    <phoneticPr fontId="2"/>
  </si>
  <si>
    <t>※北有馬-南有馬と統合202404</t>
    <rPh sb="1" eb="2">
      <t>キタ</t>
    </rPh>
    <rPh sb="2" eb="4">
      <t>アリマ</t>
    </rPh>
    <rPh sb="5" eb="8">
      <t>ミナミアリマ</t>
    </rPh>
    <rPh sb="9" eb="11">
      <t>トウゴウ</t>
    </rPh>
    <phoneticPr fontId="3"/>
  </si>
  <si>
    <t>※堂崎-布津と統合202312</t>
    <rPh sb="1" eb="3">
      <t>ドウザキ</t>
    </rPh>
    <rPh sb="4" eb="6">
      <t>フツ</t>
    </rPh>
    <phoneticPr fontId="2"/>
  </si>
  <si>
    <t>※多比良-長崎と統合202404</t>
    <rPh sb="1" eb="2">
      <t>タ</t>
    </rPh>
    <rPh sb="2" eb="3">
      <t>ヒ</t>
    </rPh>
    <rPh sb="3" eb="4">
      <t>リョウ</t>
    </rPh>
    <rPh sb="5" eb="7">
      <t>ナガサキ</t>
    </rPh>
    <rPh sb="8" eb="10">
      <t>トウゴウ</t>
    </rPh>
    <phoneticPr fontId="2"/>
  </si>
  <si>
    <r>
      <t>多比良</t>
    </r>
    <r>
      <rPr>
        <sz val="11"/>
        <color rgb="FF000000"/>
        <rFont val="BIZ UDゴシック"/>
        <family val="3"/>
        <charset val="128"/>
      </rPr>
      <t>AMNYK</t>
    </r>
    <rPh sb="0" eb="1">
      <t>タ</t>
    </rPh>
    <rPh sb="1" eb="2">
      <t>ヒ</t>
    </rPh>
    <rPh sb="2" eb="3">
      <t>リョウ</t>
    </rPh>
    <phoneticPr fontId="3"/>
  </si>
  <si>
    <t>※大浦-読売と統合202404</t>
    <rPh sb="1" eb="3">
      <t>オオウラ</t>
    </rPh>
    <rPh sb="4" eb="6">
      <t>ヨミウリ</t>
    </rPh>
    <rPh sb="7" eb="9">
      <t>トウゴウ</t>
    </rPh>
    <phoneticPr fontId="2"/>
  </si>
  <si>
    <t>※大浦-読売と統合202404</t>
    <rPh sb="1" eb="3">
      <t>オオウラ</t>
    </rPh>
    <phoneticPr fontId="3"/>
  </si>
  <si>
    <t>※新戸町-読売と統合202404</t>
    <rPh sb="1" eb="4">
      <t>シントマチ</t>
    </rPh>
    <phoneticPr fontId="3"/>
  </si>
  <si>
    <t>※南長崎-読売と統合202404</t>
    <phoneticPr fontId="2"/>
  </si>
  <si>
    <t>※北部-読売と統合202404</t>
    <rPh sb="1" eb="3">
      <t>ホクブ</t>
    </rPh>
    <phoneticPr fontId="2"/>
  </si>
  <si>
    <t>※滑石-読売と統合202404</t>
    <rPh sb="1" eb="3">
      <t>ナメシ</t>
    </rPh>
    <phoneticPr fontId="2"/>
  </si>
  <si>
    <t>※滑石-読売と統合202404</t>
    <rPh sb="1" eb="2">
      <t>ナメ</t>
    </rPh>
    <rPh sb="2" eb="3">
      <t>イシ</t>
    </rPh>
    <phoneticPr fontId="2"/>
  </si>
  <si>
    <t>※新戸町-読売と統合202404</t>
    <rPh sb="1" eb="4">
      <t>シントマチ</t>
    </rPh>
    <phoneticPr fontId="2"/>
  </si>
  <si>
    <t>※南長崎-読売と統合202404</t>
    <rPh sb="1" eb="4">
      <t>ミナミナガサキ</t>
    </rPh>
    <phoneticPr fontId="2"/>
  </si>
  <si>
    <t>俵町･稲荷</t>
    <rPh sb="0" eb="2">
      <t>タワラマチ</t>
    </rPh>
    <rPh sb="3" eb="5">
      <t>イナリ</t>
    </rPh>
    <phoneticPr fontId="2"/>
  </si>
  <si>
    <t>※有馬-長崎新聞と統合202405</t>
    <rPh sb="1" eb="3">
      <t>アリマ</t>
    </rPh>
    <rPh sb="4" eb="6">
      <t>ナガサキ</t>
    </rPh>
    <rPh sb="6" eb="8">
      <t>シンブン</t>
    </rPh>
    <rPh sb="9" eb="11">
      <t>トウゴウ</t>
    </rPh>
    <phoneticPr fontId="2"/>
  </si>
  <si>
    <t>※小島-中央と統合202405</t>
    <rPh sb="1" eb="3">
      <t>コジマ</t>
    </rPh>
    <rPh sb="4" eb="6">
      <t>チュウオウ</t>
    </rPh>
    <rPh sb="7" eb="9">
      <t>トウゴウ</t>
    </rPh>
    <phoneticPr fontId="2"/>
  </si>
  <si>
    <t>※浜口-中央と統合202405</t>
    <rPh sb="1" eb="2">
      <t>ハマ</t>
    </rPh>
    <rPh sb="2" eb="3">
      <t>クチ</t>
    </rPh>
    <phoneticPr fontId="2"/>
  </si>
  <si>
    <t>※浦上-中央と統合202405</t>
    <rPh sb="1" eb="2">
      <t>ウラ</t>
    </rPh>
    <rPh sb="2" eb="3">
      <t>ウエ</t>
    </rPh>
    <phoneticPr fontId="2"/>
  </si>
  <si>
    <t>※大橋-中央と統合202405</t>
    <rPh sb="1" eb="3">
      <t>オオハシ</t>
    </rPh>
    <phoneticPr fontId="2"/>
  </si>
  <si>
    <r>
      <t>有馬</t>
    </r>
    <r>
      <rPr>
        <sz val="11"/>
        <color rgb="FF000000"/>
        <rFont val="BIZ UDゴシック"/>
        <family val="3"/>
        <charset val="128"/>
      </rPr>
      <t>AMNYK</t>
    </r>
    <rPh sb="0" eb="2">
      <t>アリマ</t>
    </rPh>
    <phoneticPr fontId="2"/>
  </si>
  <si>
    <r>
      <t>愛野</t>
    </r>
    <r>
      <rPr>
        <sz val="11"/>
        <color rgb="FF000000"/>
        <rFont val="BIZ UDゴシック"/>
        <family val="3"/>
        <charset val="128"/>
      </rPr>
      <t>AMNYSK</t>
    </r>
    <rPh sb="0" eb="2">
      <t>アイノ</t>
    </rPh>
    <phoneticPr fontId="3"/>
  </si>
  <si>
    <t>※愛野-長崎と統合202405</t>
    <rPh sb="1" eb="3">
      <t>アイノ</t>
    </rPh>
    <rPh sb="4" eb="6">
      <t>ナガサキ</t>
    </rPh>
    <rPh sb="7" eb="9">
      <t>トウゴウ</t>
    </rPh>
    <phoneticPr fontId="2"/>
  </si>
  <si>
    <r>
      <t>立山桜町</t>
    </r>
    <r>
      <rPr>
        <sz val="11"/>
        <color rgb="FF000000"/>
        <rFont val="BIZ UDゴシック"/>
        <family val="3"/>
        <charset val="128"/>
      </rPr>
      <t>AMN</t>
    </r>
    <rPh sb="0" eb="2">
      <t>タテヤマ</t>
    </rPh>
    <rPh sb="2" eb="4">
      <t>サクラマチ</t>
    </rPh>
    <phoneticPr fontId="3"/>
  </si>
  <si>
    <r>
      <t>宝町天神</t>
    </r>
    <r>
      <rPr>
        <sz val="11"/>
        <color rgb="FF000000"/>
        <rFont val="BIZ UDゴシック"/>
        <family val="3"/>
        <charset val="128"/>
      </rPr>
      <t>AMNSK</t>
    </r>
    <rPh sb="0" eb="2">
      <t>タカラマチ</t>
    </rPh>
    <rPh sb="2" eb="4">
      <t>テンジン</t>
    </rPh>
    <phoneticPr fontId="3"/>
  </si>
  <si>
    <r>
      <t>愛宕･大浦</t>
    </r>
    <r>
      <rPr>
        <sz val="10"/>
        <color rgb="FF000000"/>
        <rFont val="BIZ UDゴシック"/>
        <family val="3"/>
        <charset val="128"/>
      </rPr>
      <t>AN</t>
    </r>
    <rPh sb="0" eb="2">
      <t>アタゴ</t>
    </rPh>
    <rPh sb="3" eb="5">
      <t>オオウラ</t>
    </rPh>
    <phoneticPr fontId="4"/>
  </si>
  <si>
    <r>
      <t>新戸町</t>
    </r>
    <r>
      <rPr>
        <sz val="10"/>
        <color rgb="FF000000"/>
        <rFont val="BIZ UDゴシック"/>
        <family val="3"/>
        <charset val="128"/>
      </rPr>
      <t>ANK</t>
    </r>
    <rPh sb="0" eb="1">
      <t>シン</t>
    </rPh>
    <rPh sb="1" eb="3">
      <t>トマチ</t>
    </rPh>
    <phoneticPr fontId="4"/>
  </si>
  <si>
    <r>
      <t>南長崎</t>
    </r>
    <r>
      <rPr>
        <sz val="10"/>
        <color rgb="FF000000"/>
        <rFont val="BIZ UDゴシック"/>
        <family val="3"/>
        <charset val="128"/>
      </rPr>
      <t>ANK</t>
    </r>
    <rPh sb="0" eb="1">
      <t>ミナミ</t>
    </rPh>
    <rPh sb="1" eb="3">
      <t>ナガサキ</t>
    </rPh>
    <phoneticPr fontId="4"/>
  </si>
  <si>
    <r>
      <t>滑石</t>
    </r>
    <r>
      <rPr>
        <sz val="10"/>
        <color rgb="FF000000"/>
        <rFont val="BIZ UDゴシック"/>
        <family val="3"/>
        <charset val="128"/>
      </rPr>
      <t>ANK</t>
    </r>
    <rPh sb="0" eb="1">
      <t>ナメ</t>
    </rPh>
    <rPh sb="1" eb="2">
      <t>イシ</t>
    </rPh>
    <phoneticPr fontId="5"/>
  </si>
  <si>
    <r>
      <t>北部</t>
    </r>
    <r>
      <rPr>
        <sz val="10"/>
        <color rgb="FF000000"/>
        <rFont val="BIZ UDゴシック"/>
        <family val="3"/>
        <charset val="128"/>
      </rPr>
      <t>AN</t>
    </r>
    <rPh sb="0" eb="2">
      <t>ホクブ</t>
    </rPh>
    <phoneticPr fontId="5"/>
  </si>
  <si>
    <r>
      <t>大浦</t>
    </r>
    <r>
      <rPr>
        <sz val="14"/>
        <color rgb="FF000000"/>
        <rFont val="BIZ UDゴシック"/>
        <family val="3"/>
        <charset val="128"/>
      </rPr>
      <t>ANSK</t>
    </r>
    <rPh sb="0" eb="2">
      <t>オオウラ</t>
    </rPh>
    <phoneticPr fontId="3"/>
  </si>
  <si>
    <t>※諌早久山-202408西諫早と統合</t>
    <rPh sb="1" eb="3">
      <t>イサハヤ</t>
    </rPh>
    <rPh sb="3" eb="5">
      <t>ヒサヤマ</t>
    </rPh>
    <rPh sb="12" eb="15">
      <t>ニシイサハヤ</t>
    </rPh>
    <rPh sb="16" eb="18">
      <t>トウゴウ</t>
    </rPh>
    <phoneticPr fontId="3"/>
  </si>
  <si>
    <r>
      <t>諌早インター</t>
    </r>
    <r>
      <rPr>
        <sz val="11"/>
        <color rgb="FF000000"/>
        <rFont val="BIZ UDゴシック"/>
        <family val="3"/>
        <charset val="128"/>
      </rPr>
      <t>K</t>
    </r>
    <rPh sb="0" eb="2">
      <t>イサハヤ</t>
    </rPh>
    <phoneticPr fontId="3"/>
  </si>
  <si>
    <r>
      <t>西諌早</t>
    </r>
    <r>
      <rPr>
        <sz val="11"/>
        <color rgb="FF000000"/>
        <rFont val="BIZ UDゴシック"/>
        <family val="3"/>
        <charset val="128"/>
      </rPr>
      <t>K</t>
    </r>
    <rPh sb="0" eb="1">
      <t>ニシ</t>
    </rPh>
    <rPh sb="1" eb="3">
      <t>イサハヤ</t>
    </rPh>
    <phoneticPr fontId="2"/>
  </si>
  <si>
    <r>
      <t>大瀬戸</t>
    </r>
    <r>
      <rPr>
        <sz val="11"/>
        <rFont val="BIZ UDゴシック"/>
        <family val="3"/>
        <charset val="128"/>
      </rPr>
      <t>AMYNK</t>
    </r>
    <rPh sb="0" eb="3">
      <t>オオセト</t>
    </rPh>
    <phoneticPr fontId="3"/>
  </si>
  <si>
    <r>
      <t>琴海北部</t>
    </r>
    <r>
      <rPr>
        <sz val="11"/>
        <color rgb="FF000000"/>
        <rFont val="BIZ UDゴシック"/>
        <family val="3"/>
        <charset val="128"/>
      </rPr>
      <t>AMYNSK</t>
    </r>
    <rPh sb="0" eb="2">
      <t>キンカイ</t>
    </rPh>
    <rPh sb="2" eb="4">
      <t>ホクブ</t>
    </rPh>
    <rPh sb="4" eb="5">
      <t>カナグシ</t>
    </rPh>
    <phoneticPr fontId="3"/>
  </si>
  <si>
    <t>※西彼大瀬戸-長崎と統合202408</t>
    <rPh sb="1" eb="3">
      <t>セイヒ</t>
    </rPh>
    <rPh sb="3" eb="6">
      <t>オオセト</t>
    </rPh>
    <rPh sb="7" eb="9">
      <t>ナガサキ</t>
    </rPh>
    <rPh sb="10" eb="12">
      <t>トウゴウ</t>
    </rPh>
    <phoneticPr fontId="2"/>
  </si>
  <si>
    <r>
      <t>浦上</t>
    </r>
    <r>
      <rPr>
        <sz val="11"/>
        <color rgb="FF000000"/>
        <rFont val="BIZ UDゴシック"/>
        <family val="3"/>
        <charset val="128"/>
      </rPr>
      <t>AMNSK</t>
    </r>
    <rPh sb="0" eb="2">
      <t>ウラカミ</t>
    </rPh>
    <phoneticPr fontId="3"/>
  </si>
  <si>
    <r>
      <t>中央大浦</t>
    </r>
    <r>
      <rPr>
        <sz val="11"/>
        <color rgb="FF000000"/>
        <rFont val="BIZ UDゴシック"/>
        <family val="3"/>
        <charset val="128"/>
      </rPr>
      <t>S</t>
    </r>
    <rPh sb="0" eb="2">
      <t>チュウオウ</t>
    </rPh>
    <rPh sb="2" eb="4">
      <t>オオウラ</t>
    </rPh>
    <phoneticPr fontId="4"/>
  </si>
  <si>
    <r>
      <t>北諌早</t>
    </r>
    <r>
      <rPr>
        <sz val="11"/>
        <color rgb="FF000000"/>
        <rFont val="BIZ UDゴシック"/>
        <family val="3"/>
        <charset val="128"/>
      </rPr>
      <t>M</t>
    </r>
    <rPh sb="0" eb="1">
      <t>キタ</t>
    </rPh>
    <rPh sb="1" eb="3">
      <t>イサハヤ</t>
    </rPh>
    <phoneticPr fontId="2"/>
  </si>
  <si>
    <t>※大村東部-西日本･大村東と統合202410</t>
    <phoneticPr fontId="2"/>
  </si>
  <si>
    <r>
      <t>大村東</t>
    </r>
    <r>
      <rPr>
        <sz val="11"/>
        <rFont val="BIZ UDゴシック"/>
        <family val="3"/>
        <charset val="128"/>
      </rPr>
      <t>AK</t>
    </r>
    <rPh sb="0" eb="2">
      <t>オオムラ</t>
    </rPh>
    <rPh sb="2" eb="3">
      <t>ヒガシ</t>
    </rPh>
    <phoneticPr fontId="2"/>
  </si>
  <si>
    <t>※早岐中央-西日本･早岐大塔と統合202410</t>
    <rPh sb="1" eb="3">
      <t>ハイキ</t>
    </rPh>
    <rPh sb="3" eb="5">
      <t>チュウオウ</t>
    </rPh>
    <rPh sb="6" eb="9">
      <t>ニシニホン</t>
    </rPh>
    <rPh sb="10" eb="14">
      <t>ハイキダイトウ</t>
    </rPh>
    <rPh sb="15" eb="17">
      <t>トウゴウ</t>
    </rPh>
    <phoneticPr fontId="2"/>
  </si>
  <si>
    <t>※早岐南-西日本･早岐南と統合202410</t>
    <rPh sb="1" eb="3">
      <t>ハイキ</t>
    </rPh>
    <rPh sb="3" eb="4">
      <t>ミナミ</t>
    </rPh>
    <rPh sb="5" eb="8">
      <t>ニシニホン</t>
    </rPh>
    <rPh sb="9" eb="11">
      <t>ハイキ</t>
    </rPh>
    <rPh sb="11" eb="12">
      <t>ミナミ</t>
    </rPh>
    <rPh sb="13" eb="15">
      <t>トウゴウ</t>
    </rPh>
    <phoneticPr fontId="2"/>
  </si>
  <si>
    <t>※天神十郎-読売･天神と統合202410</t>
    <rPh sb="1" eb="3">
      <t>テンジン</t>
    </rPh>
    <rPh sb="3" eb="5">
      <t>ジュウロウ</t>
    </rPh>
    <rPh sb="6" eb="8">
      <t>ヨミウリ</t>
    </rPh>
    <rPh sb="9" eb="11">
      <t>テンジン</t>
    </rPh>
    <rPh sb="12" eb="14">
      <t>トウゴウ</t>
    </rPh>
    <phoneticPr fontId="3"/>
  </si>
  <si>
    <t>※藤原-読売･大宮汐見と統合202410</t>
    <rPh sb="1" eb="3">
      <t>フジワラ</t>
    </rPh>
    <rPh sb="4" eb="6">
      <t>ヨミウリ</t>
    </rPh>
    <rPh sb="7" eb="9">
      <t>オオミヤ</t>
    </rPh>
    <rPh sb="9" eb="11">
      <t>シオミ</t>
    </rPh>
    <rPh sb="12" eb="14">
      <t>トウゴウ</t>
    </rPh>
    <phoneticPr fontId="3"/>
  </si>
  <si>
    <t>㈱長崎新聞折込センター　２０２４年１０月改訂</t>
    <rPh sb="1" eb="11">
      <t>ナガサキシンブン</t>
    </rPh>
    <rPh sb="16" eb="17">
      <t>ネン</t>
    </rPh>
    <rPh sb="19" eb="20">
      <t>ガツ</t>
    </rPh>
    <rPh sb="20" eb="22">
      <t>カイテイ</t>
    </rPh>
    <phoneticPr fontId="2"/>
  </si>
  <si>
    <t>① 長崎市　2024.5より毎日新聞「小島」「浜口」「浦上」「大橋」を「中央」へ統合し「中央･浦上」へ店名変更。</t>
    <rPh sb="2" eb="5">
      <t>ナガサキシ</t>
    </rPh>
    <rPh sb="14" eb="16">
      <t>マイニチ</t>
    </rPh>
    <rPh sb="16" eb="18">
      <t>シンブン</t>
    </rPh>
    <rPh sb="19" eb="21">
      <t>コシマ</t>
    </rPh>
    <rPh sb="23" eb="25">
      <t>ハマグチ</t>
    </rPh>
    <rPh sb="27" eb="29">
      <t>ウラカミ</t>
    </rPh>
    <rPh sb="31" eb="33">
      <t>オオハシ</t>
    </rPh>
    <rPh sb="36" eb="38">
      <t>チュウオウ</t>
    </rPh>
    <rPh sb="40" eb="42">
      <t>トウゴウ</t>
    </rPh>
    <rPh sb="44" eb="46">
      <t>チュウオウ</t>
    </rPh>
    <rPh sb="47" eb="49">
      <t>ウラカミ</t>
    </rPh>
    <rPh sb="51" eb="55">
      <t>テンメイヘンコウ</t>
    </rPh>
    <phoneticPr fontId="2"/>
  </si>
  <si>
    <t>② 南島原市　2024.5より朝日新聞「有馬」を長崎新聞「有馬」へ統合。</t>
    <rPh sb="2" eb="6">
      <t>ミナミシマバラシ</t>
    </rPh>
    <rPh sb="15" eb="17">
      <t>アサヒ</t>
    </rPh>
    <rPh sb="17" eb="19">
      <t>シンブン</t>
    </rPh>
    <rPh sb="20" eb="22">
      <t>アリマ</t>
    </rPh>
    <rPh sb="24" eb="28">
      <t>ナガサキシンブン</t>
    </rPh>
    <rPh sb="29" eb="31">
      <t>アリマ</t>
    </rPh>
    <rPh sb="33" eb="35">
      <t>トウゴウ</t>
    </rPh>
    <phoneticPr fontId="2"/>
  </si>
  <si>
    <t>③ 雲仙市　2024.5より西日本新聞「愛野」を廃店し長崎新聞「愛野」と西日本新聞「諫早南」へ分割統合。</t>
    <rPh sb="2" eb="5">
      <t>ウンゼンシ</t>
    </rPh>
    <rPh sb="14" eb="17">
      <t>ニシニホン</t>
    </rPh>
    <rPh sb="17" eb="19">
      <t>シンブン</t>
    </rPh>
    <rPh sb="20" eb="22">
      <t>アイノ</t>
    </rPh>
    <rPh sb="24" eb="25">
      <t>ハイ</t>
    </rPh>
    <rPh sb="25" eb="26">
      <t>テン</t>
    </rPh>
    <rPh sb="27" eb="31">
      <t>ナガサキシンブン</t>
    </rPh>
    <rPh sb="32" eb="34">
      <t>アイノ</t>
    </rPh>
    <rPh sb="36" eb="39">
      <t>ニシニホン</t>
    </rPh>
    <rPh sb="39" eb="41">
      <t>シンブン</t>
    </rPh>
    <rPh sb="42" eb="44">
      <t>イサハヤ</t>
    </rPh>
    <rPh sb="44" eb="45">
      <t>ミナミ</t>
    </rPh>
    <rPh sb="47" eb="51">
      <t>ブンカツトウゴウ</t>
    </rPh>
    <phoneticPr fontId="2"/>
  </si>
  <si>
    <t>④ 長崎市　2024.7より毎日新聞「中央･浦上」の一部エリアを長崎新聞販売店8店に分割統合。</t>
    <rPh sb="2" eb="4">
      <t>ナガサキ</t>
    </rPh>
    <rPh sb="4" eb="5">
      <t>シ</t>
    </rPh>
    <rPh sb="14" eb="16">
      <t>マイニチ</t>
    </rPh>
    <rPh sb="16" eb="18">
      <t>シンブン</t>
    </rPh>
    <rPh sb="19" eb="21">
      <t>チュウオウ</t>
    </rPh>
    <rPh sb="22" eb="24">
      <t>ウラカミ</t>
    </rPh>
    <rPh sb="26" eb="28">
      <t>イチブ</t>
    </rPh>
    <rPh sb="32" eb="36">
      <t>ナガサキシンブン</t>
    </rPh>
    <rPh sb="36" eb="39">
      <t>ハンバイテン</t>
    </rPh>
    <rPh sb="40" eb="41">
      <t>テン</t>
    </rPh>
    <rPh sb="42" eb="46">
      <t>ブンカツトウゴウ</t>
    </rPh>
    <phoneticPr fontId="2"/>
  </si>
  <si>
    <t>⑤ 長崎市　2024.8より長崎新聞「大浦」の毎日新聞を毎日新聞「長崎中央」へ移動。</t>
    <rPh sb="2" eb="4">
      <t>ナガサキ</t>
    </rPh>
    <rPh sb="4" eb="5">
      <t>シ</t>
    </rPh>
    <rPh sb="14" eb="18">
      <t>ナガサキシンブン</t>
    </rPh>
    <rPh sb="19" eb="21">
      <t>オオウラ</t>
    </rPh>
    <rPh sb="23" eb="25">
      <t>マイニチ</t>
    </rPh>
    <rPh sb="25" eb="27">
      <t>シンブン</t>
    </rPh>
    <rPh sb="28" eb="30">
      <t>マイニチ</t>
    </rPh>
    <rPh sb="30" eb="32">
      <t>シンブン</t>
    </rPh>
    <rPh sb="33" eb="35">
      <t>ナガサキ</t>
    </rPh>
    <rPh sb="35" eb="37">
      <t>チュウオウ</t>
    </rPh>
    <rPh sb="39" eb="41">
      <t>イドウ</t>
    </rPh>
    <phoneticPr fontId="2"/>
  </si>
  <si>
    <t>⑥ 諫早市　2024.8より長崎新聞「諫早久山」に一部エリアを分割し、長崎新聞「諫早インター」へ。</t>
    <rPh sb="2" eb="5">
      <t>イサハヤシ</t>
    </rPh>
    <rPh sb="14" eb="18">
      <t>ナガサキシンブン</t>
    </rPh>
    <rPh sb="19" eb="21">
      <t>イサハヤ</t>
    </rPh>
    <rPh sb="21" eb="23">
      <t>クヤマ</t>
    </rPh>
    <rPh sb="25" eb="27">
      <t>イチブ</t>
    </rPh>
    <rPh sb="31" eb="33">
      <t>ブンカツ</t>
    </rPh>
    <rPh sb="35" eb="39">
      <t>ナガサキシンブン</t>
    </rPh>
    <rPh sb="40" eb="42">
      <t>イサハヤ</t>
    </rPh>
    <phoneticPr fontId="2"/>
  </si>
  <si>
    <t>⑦ 西海市　2024.8より読売新聞「西彼大瀬戸」を廃店し、長崎新聞「大瀬戸」長崎新聞「琴海北部」に統合。</t>
    <rPh sb="2" eb="5">
      <t>サイカイシ</t>
    </rPh>
    <rPh sb="14" eb="16">
      <t>ヨミウリ</t>
    </rPh>
    <rPh sb="16" eb="18">
      <t>シンブン</t>
    </rPh>
    <rPh sb="19" eb="21">
      <t>セイヒ</t>
    </rPh>
    <rPh sb="21" eb="24">
      <t>オオセト</t>
    </rPh>
    <rPh sb="26" eb="27">
      <t>ハイ</t>
    </rPh>
    <rPh sb="27" eb="28">
      <t>テン</t>
    </rPh>
    <rPh sb="30" eb="34">
      <t>ナガサキシンブン</t>
    </rPh>
    <rPh sb="35" eb="38">
      <t>オオセト</t>
    </rPh>
    <rPh sb="39" eb="43">
      <t>ナガサキシンブン</t>
    </rPh>
    <rPh sb="44" eb="48">
      <t>キンカイホクブ</t>
    </rPh>
    <rPh sb="50" eb="52">
      <t>トウゴウ</t>
    </rPh>
    <phoneticPr fontId="2"/>
  </si>
  <si>
    <t>⑧ 諫早市　2024.10より毎日新聞「諫早西部」の一部エリアを長崎新聞「北諫早」へ統合。</t>
    <rPh sb="2" eb="5">
      <t>イサハヤシ</t>
    </rPh>
    <rPh sb="15" eb="17">
      <t>マイニチ</t>
    </rPh>
    <rPh sb="17" eb="19">
      <t>シンブン</t>
    </rPh>
    <rPh sb="20" eb="22">
      <t>イサハヤ</t>
    </rPh>
    <rPh sb="22" eb="24">
      <t>セイブ</t>
    </rPh>
    <rPh sb="26" eb="28">
      <t>イチブ</t>
    </rPh>
    <rPh sb="32" eb="36">
      <t>ナガサキシンブン</t>
    </rPh>
    <rPh sb="37" eb="40">
      <t>キタイサハヤ</t>
    </rPh>
    <rPh sb="42" eb="44">
      <t>トウゴウ</t>
    </rPh>
    <phoneticPr fontId="2"/>
  </si>
  <si>
    <t>⑨ 大村市　2024.10より朝日新聞「大村東部」を西日本新聞「大村東」へ統合。</t>
    <rPh sb="2" eb="5">
      <t>オオムラシ</t>
    </rPh>
    <rPh sb="15" eb="19">
      <t>アサヒシンブン</t>
    </rPh>
    <rPh sb="20" eb="22">
      <t>オオムラ</t>
    </rPh>
    <rPh sb="22" eb="24">
      <t>トウブ</t>
    </rPh>
    <rPh sb="26" eb="29">
      <t>ニシニホン</t>
    </rPh>
    <rPh sb="29" eb="31">
      <t>シンブン</t>
    </rPh>
    <rPh sb="32" eb="34">
      <t>オオムラ</t>
    </rPh>
    <rPh sb="34" eb="35">
      <t>ヒガシ</t>
    </rPh>
    <rPh sb="37" eb="39">
      <t>トウゴウ</t>
    </rPh>
    <phoneticPr fontId="2"/>
  </si>
  <si>
    <t>⑩ 佐世保市　西日本新聞「天神十郎」「藤原」を読売新聞「天神」「大宮汐見」へ統合。</t>
    <rPh sb="2" eb="6">
      <t>サセボシ</t>
    </rPh>
    <rPh sb="7" eb="10">
      <t>ニシニホン</t>
    </rPh>
    <rPh sb="10" eb="12">
      <t>シンブン</t>
    </rPh>
    <rPh sb="13" eb="15">
      <t>テンジン</t>
    </rPh>
    <rPh sb="15" eb="17">
      <t>ジュウロウ</t>
    </rPh>
    <rPh sb="19" eb="21">
      <t>フジワラ</t>
    </rPh>
    <rPh sb="23" eb="25">
      <t>ヨミウリ</t>
    </rPh>
    <rPh sb="25" eb="27">
      <t>シンブン</t>
    </rPh>
    <rPh sb="28" eb="30">
      <t>テンジン</t>
    </rPh>
    <rPh sb="32" eb="34">
      <t>オオミヤ</t>
    </rPh>
    <rPh sb="34" eb="36">
      <t>シオミ</t>
    </rPh>
    <rPh sb="38" eb="40">
      <t>トウゴウ</t>
    </rPh>
    <phoneticPr fontId="2"/>
  </si>
  <si>
    <t>⑪ 佐世保市　読売新聞「早岐南」「早岐中央」を西日本新聞「早岐南」「早岐･大塔」へ統合。</t>
    <rPh sb="2" eb="6">
      <t>サセボシ</t>
    </rPh>
    <rPh sb="7" eb="9">
      <t>ヨミウリ</t>
    </rPh>
    <rPh sb="9" eb="11">
      <t>シンブン</t>
    </rPh>
    <rPh sb="12" eb="15">
      <t>ハイキミナミ</t>
    </rPh>
    <rPh sb="17" eb="19">
      <t>ハイキ</t>
    </rPh>
    <rPh sb="19" eb="21">
      <t>チュウオウ</t>
    </rPh>
    <rPh sb="23" eb="26">
      <t>ニシニホン</t>
    </rPh>
    <rPh sb="26" eb="28">
      <t>シンブン</t>
    </rPh>
    <rPh sb="29" eb="32">
      <t>ハイキミナミ</t>
    </rPh>
    <rPh sb="34" eb="36">
      <t>ハイキ</t>
    </rPh>
    <rPh sb="37" eb="39">
      <t>ダイトウ</t>
    </rPh>
    <rPh sb="41" eb="43">
      <t>トウゴウ</t>
    </rPh>
    <phoneticPr fontId="2"/>
  </si>
  <si>
    <r>
      <t>天神</t>
    </r>
    <r>
      <rPr>
        <sz val="11"/>
        <rFont val="BIZ UDゴシック"/>
        <family val="3"/>
        <charset val="128"/>
      </rPr>
      <t>AN</t>
    </r>
    <rPh sb="0" eb="2">
      <t>テンジン</t>
    </rPh>
    <phoneticPr fontId="2"/>
  </si>
  <si>
    <r>
      <t>大宮汐見</t>
    </r>
    <r>
      <rPr>
        <sz val="11"/>
        <rFont val="BIZ UDゴシック"/>
        <family val="3"/>
        <charset val="128"/>
      </rPr>
      <t>AN</t>
    </r>
    <rPh sb="0" eb="2">
      <t>オオミヤ</t>
    </rPh>
    <rPh sb="2" eb="4">
      <t>シオミ</t>
    </rPh>
    <phoneticPr fontId="2"/>
  </si>
  <si>
    <r>
      <t>早岐南</t>
    </r>
    <r>
      <rPr>
        <sz val="11"/>
        <rFont val="BIZ UDゴシック"/>
        <family val="3"/>
        <charset val="128"/>
      </rPr>
      <t>AMYSK</t>
    </r>
    <rPh sb="0" eb="2">
      <t>ハイキ</t>
    </rPh>
    <rPh sb="2" eb="3">
      <t>ミナミ</t>
    </rPh>
    <phoneticPr fontId="2"/>
  </si>
  <si>
    <r>
      <t>早岐･大塔</t>
    </r>
    <r>
      <rPr>
        <sz val="11"/>
        <rFont val="BIZ UDゴシック"/>
        <family val="3"/>
        <charset val="128"/>
      </rPr>
      <t>AMYSK</t>
    </r>
    <rPh sb="0" eb="2">
      <t>ハイキ</t>
    </rPh>
    <rPh sb="3" eb="5">
      <t>ダイトウ</t>
    </rPh>
    <phoneticPr fontId="2"/>
  </si>
  <si>
    <r>
      <t>諫早北</t>
    </r>
    <r>
      <rPr>
        <sz val="11"/>
        <rFont val="BIZ UDゴシック"/>
        <family val="3"/>
        <charset val="128"/>
      </rPr>
      <t>AMK</t>
    </r>
    <rPh sb="0" eb="2">
      <t>イサハヤ</t>
    </rPh>
    <rPh sb="2" eb="3">
      <t>キタ</t>
    </rPh>
    <phoneticPr fontId="3"/>
  </si>
  <si>
    <r>
      <t>諫早西部</t>
    </r>
    <r>
      <rPr>
        <sz val="11"/>
        <rFont val="BIZ UDゴシック"/>
        <family val="3"/>
        <charset val="128"/>
      </rPr>
      <t>S</t>
    </r>
    <rPh sb="0" eb="2">
      <t>イサハヤ</t>
    </rPh>
    <rPh sb="2" eb="4">
      <t>セイブ</t>
    </rPh>
    <phoneticPr fontId="2"/>
  </si>
  <si>
    <r>
      <t>天神･日宇</t>
    </r>
    <r>
      <rPr>
        <sz val="11"/>
        <rFont val="BIZ UDゴシック"/>
        <family val="3"/>
        <charset val="128"/>
      </rPr>
      <t>S</t>
    </r>
    <rPh sb="0" eb="2">
      <t>テンジン</t>
    </rPh>
    <rPh sb="3" eb="5">
      <t>ヒウ</t>
    </rPh>
    <phoneticPr fontId="2"/>
  </si>
  <si>
    <t xml:space="preserve">令和６年(2024年)１０月改訂部数における統廃合および変更箇所(2024.5以降含む)
</t>
    <rPh sb="0" eb="2">
      <t>レイワ</t>
    </rPh>
    <rPh sb="9" eb="10">
      <t>ネン</t>
    </rPh>
    <rPh sb="39" eb="41">
      <t>イコウ</t>
    </rPh>
    <rPh sb="41" eb="42">
      <t>フク</t>
    </rPh>
    <phoneticPr fontId="2"/>
  </si>
  <si>
    <r>
      <t>小浜</t>
    </r>
    <r>
      <rPr>
        <sz val="11"/>
        <color rgb="FF000000"/>
        <rFont val="BIZ UDゴシック"/>
        <family val="3"/>
        <charset val="128"/>
      </rPr>
      <t>AMYNK</t>
    </r>
    <rPh sb="0" eb="2">
      <t>オバマ</t>
    </rPh>
    <phoneticPr fontId="3"/>
  </si>
  <si>
    <t>※小浜-長崎と統合202411</t>
    <rPh sb="1" eb="3">
      <t>オバマ</t>
    </rPh>
    <rPh sb="4" eb="6">
      <t>ナガサキ</t>
    </rPh>
    <rPh sb="7" eb="9">
      <t>トウゴウ</t>
    </rPh>
    <phoneticPr fontId="2"/>
  </si>
  <si>
    <t>※楠泊-江迎と統合202411</t>
    <rPh sb="1" eb="2">
      <t>クス</t>
    </rPh>
    <rPh sb="2" eb="3">
      <t>トマ</t>
    </rPh>
    <rPh sb="4" eb="6">
      <t>エムカエ</t>
    </rPh>
    <rPh sb="7" eb="9">
      <t>トウゴウ</t>
    </rPh>
    <phoneticPr fontId="3"/>
  </si>
  <si>
    <t>※黒髪-日宇と統合202402</t>
    <rPh sb="1" eb="2">
      <t>クロ</t>
    </rPh>
    <rPh sb="2" eb="3">
      <t>カミ</t>
    </rPh>
    <rPh sb="4" eb="6">
      <t>ヒウ</t>
    </rPh>
    <rPh sb="7" eb="9">
      <t>トウゴウ</t>
    </rPh>
    <phoneticPr fontId="2"/>
  </si>
  <si>
    <t>※日宇-天神と統合202312</t>
    <rPh sb="1" eb="3">
      <t>ヒウ</t>
    </rPh>
    <rPh sb="4" eb="6">
      <t>テンジン</t>
    </rPh>
    <rPh sb="7" eb="9">
      <t>トウゴウ</t>
    </rPh>
    <phoneticPr fontId="2"/>
  </si>
  <si>
    <t>※稲荷-俵町と統合202404</t>
    <phoneticPr fontId="3"/>
  </si>
  <si>
    <t>※世知原-吉井と統合202312</t>
    <rPh sb="1" eb="3">
      <t>セチ</t>
    </rPh>
    <rPh sb="3" eb="4">
      <t>ハラ</t>
    </rPh>
    <rPh sb="5" eb="7">
      <t>ヨシイ</t>
    </rPh>
    <rPh sb="8" eb="10">
      <t>トウゴウ</t>
    </rPh>
    <phoneticPr fontId="3"/>
  </si>
  <si>
    <t>※臼の浦-佐々と統合202312</t>
    <rPh sb="1" eb="2">
      <t>ウス</t>
    </rPh>
    <rPh sb="3" eb="4">
      <t>ウラ</t>
    </rPh>
    <rPh sb="5" eb="7">
      <t>サザ</t>
    </rPh>
    <rPh sb="8" eb="10">
      <t>トウゴウ</t>
    </rPh>
    <phoneticPr fontId="3"/>
  </si>
  <si>
    <t>⑫ 雲仙市　読売新聞「小浜」を長崎新聞「小浜」へ統合。</t>
    <rPh sb="2" eb="5">
      <t>ウンゼンシ</t>
    </rPh>
    <rPh sb="6" eb="8">
      <t>ヨミウリ</t>
    </rPh>
    <rPh sb="8" eb="10">
      <t>シンブン</t>
    </rPh>
    <rPh sb="11" eb="13">
      <t>オバマ</t>
    </rPh>
    <rPh sb="15" eb="19">
      <t>ナガサキシンブン</t>
    </rPh>
    <rPh sb="20" eb="22">
      <t>オバマ</t>
    </rPh>
    <rPh sb="24" eb="26">
      <t>トウゴウ</t>
    </rPh>
    <phoneticPr fontId="2"/>
  </si>
  <si>
    <t>⑬ 佐世保市　長崎新聞「楠泊」を長崎新聞「江迎・鹿町」と統合。</t>
    <rPh sb="2" eb="6">
      <t>サセボシ</t>
    </rPh>
    <rPh sb="7" eb="11">
      <t>ナガサキシンブン</t>
    </rPh>
    <rPh sb="12" eb="14">
      <t>クスドマリ</t>
    </rPh>
    <rPh sb="16" eb="20">
      <t>ナガサキシンブン</t>
    </rPh>
    <rPh sb="21" eb="23">
      <t>エムカエ</t>
    </rPh>
    <rPh sb="24" eb="26">
      <t>シカマチ</t>
    </rPh>
    <rPh sb="28" eb="30">
      <t>トウゴウ</t>
    </rPh>
    <phoneticPr fontId="2"/>
  </si>
  <si>
    <r>
      <t>式見</t>
    </r>
    <r>
      <rPr>
        <sz val="11"/>
        <color rgb="FF000000"/>
        <rFont val="BIZ UDゴシック"/>
        <family val="3"/>
        <charset val="128"/>
      </rPr>
      <t>AMYNK</t>
    </r>
    <rPh sb="0" eb="1">
      <t>シキ</t>
    </rPh>
    <rPh sb="1" eb="2">
      <t>ミ</t>
    </rPh>
    <phoneticPr fontId="3"/>
  </si>
  <si>
    <t>2024年12月一部改訂</t>
    <rPh sb="4" eb="5">
      <t>ネン</t>
    </rPh>
    <rPh sb="7" eb="8">
      <t>ガツ</t>
    </rPh>
    <rPh sb="8" eb="12">
      <t>イチブカイテイ</t>
    </rPh>
    <phoneticPr fontId="2"/>
  </si>
  <si>
    <t>⑭ 長崎市　読売新聞「稲佐･小江原」の一部エリアを長崎新聞「式見」へ統合。</t>
    <rPh sb="2" eb="5">
      <t>ナガサキシ</t>
    </rPh>
    <rPh sb="6" eb="10">
      <t>ヨミウリシンブン</t>
    </rPh>
    <rPh sb="11" eb="13">
      <t>イナサ</t>
    </rPh>
    <rPh sb="14" eb="17">
      <t>コエバル</t>
    </rPh>
    <rPh sb="19" eb="21">
      <t>イチブ</t>
    </rPh>
    <rPh sb="25" eb="29">
      <t>ナガサキシンブン</t>
    </rPh>
    <rPh sb="30" eb="32">
      <t>シキミ</t>
    </rPh>
    <rPh sb="34" eb="36">
      <t>トウゴウ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</si>
</sst>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Red]\-#,##0.0"/>
    <numFmt numFmtId="177" formatCode="#,##0_ "/>
  </numFmts>
  <fonts count="90">
    <font>
      <sz val="11"/>
      <name val="ＭＳ Ｐゴシック"/>
      <family val="3"/>
      <charset val="128"/>
    </font>
    <font>
      <sz val="11"/>
      <name val="ＭＳ Ｐゴシック"/>
      <family val="3"/>
      <charset val="128"/>
    </font>
    <font>
      <sz val="6"/>
      <name val="ＭＳ Ｐゴシック"/>
      <family val="3"/>
      <charset val="128"/>
    </font>
    <font>
      <sz val="22"/>
      <name val="Meiryo UI"/>
      <family val="3"/>
      <charset val="128"/>
    </font>
    <font>
      <b/>
      <sz val="11"/>
      <name val="Meiryo UI"/>
      <family val="3"/>
      <charset val="128"/>
    </font>
    <font>
      <b/>
      <sz val="12"/>
      <name val="Meiryo UI"/>
      <family val="3"/>
      <charset val="128"/>
    </font>
    <font>
      <b/>
      <sz val="16"/>
      <color indexed="81"/>
      <name val="HG丸ｺﾞｼｯｸM-PRO"/>
      <family val="3"/>
      <charset val="128"/>
    </font>
    <font>
      <b/>
      <sz val="11"/>
      <color indexed="81"/>
      <name val="ＭＳ Ｐゴシック"/>
      <family val="3"/>
      <charset val="128"/>
    </font>
    <font>
      <sz val="11"/>
      <color indexed="81"/>
      <name val="ＭＳ Ｐゴシック"/>
      <family val="3"/>
      <charset val="128"/>
    </font>
    <font>
      <b/>
      <sz val="11"/>
      <color indexed="81"/>
      <name val="MS P ゴシック"/>
      <family val="3"/>
      <charset val="128"/>
    </font>
    <font>
      <b/>
      <sz val="8"/>
      <name val="Meiryo UI"/>
      <family val="3"/>
      <charset val="128"/>
    </font>
    <font>
      <sz val="11"/>
      <color theme="1"/>
      <name val="ＭＳ Ｐゴシック"/>
      <family val="3"/>
      <charset val="128"/>
      <scheme val="minor"/>
    </font>
    <font>
      <u/>
      <sz val="11"/>
      <color theme="10"/>
      <name val="ＭＳ Ｐゴシック"/>
      <family val="3"/>
      <charset val="128"/>
    </font>
    <font>
      <sz val="10"/>
      <color rgb="FFFF0000"/>
      <name val="Meiryo UI"/>
      <family val="3"/>
      <charset val="128"/>
    </font>
    <font>
      <sz val="12"/>
      <color rgb="FFFF0000"/>
      <name val="Meiryo UI"/>
      <family val="3"/>
      <charset val="128"/>
    </font>
    <font>
      <b/>
      <sz val="11"/>
      <color theme="1"/>
      <name val="Meiryo UI"/>
      <family val="3"/>
      <charset val="128"/>
    </font>
    <font>
      <b/>
      <sz val="11"/>
      <name val="BIZ UDゴシック"/>
      <family val="3"/>
      <charset val="128"/>
    </font>
    <font>
      <b/>
      <sz val="12"/>
      <name val="BIZ UDゴシック"/>
      <family val="3"/>
      <charset val="128"/>
    </font>
    <font>
      <b/>
      <sz val="11"/>
      <color theme="1"/>
      <name val="BIZ UDゴシック"/>
      <family val="3"/>
      <charset val="128"/>
    </font>
    <font>
      <b/>
      <sz val="12"/>
      <color theme="1"/>
      <name val="BIZ UDゴシック"/>
      <family val="3"/>
      <charset val="128"/>
    </font>
    <font>
      <b/>
      <sz val="14"/>
      <name val="BIZ UDゴシック"/>
      <family val="3"/>
      <charset val="128"/>
    </font>
    <font>
      <b/>
      <sz val="16"/>
      <name val="BIZ UDゴシック"/>
      <family val="3"/>
      <charset val="128"/>
    </font>
    <font>
      <b/>
      <sz val="10"/>
      <name val="BIZ UDゴシック"/>
      <family val="3"/>
      <charset val="128"/>
    </font>
    <font>
      <b/>
      <sz val="9"/>
      <name val="BIZ UDゴシック"/>
      <family val="3"/>
      <charset val="128"/>
    </font>
    <font>
      <b/>
      <sz val="20"/>
      <name val="BIZ UDゴシック"/>
      <family val="3"/>
      <charset val="128"/>
    </font>
    <font>
      <sz val="12"/>
      <name val="BIZ UDゴシック"/>
      <family val="3"/>
      <charset val="128"/>
    </font>
    <font>
      <sz val="11"/>
      <name val="BIZ UDゴシック"/>
      <family val="3"/>
      <charset val="128"/>
    </font>
    <font>
      <sz val="11"/>
      <color theme="1"/>
      <name val="BIZ UDゴシック"/>
      <family val="3"/>
      <charset val="128"/>
    </font>
    <font>
      <sz val="10"/>
      <name val="BIZ UDゴシック"/>
      <family val="3"/>
      <charset val="128"/>
    </font>
    <font>
      <sz val="11"/>
      <color indexed="8"/>
      <name val="BIZ UDゴシック"/>
      <family val="3"/>
      <charset val="128"/>
    </font>
    <font>
      <sz val="18"/>
      <color indexed="8"/>
      <name val="BIZ UDゴシック"/>
      <family val="3"/>
      <charset val="128"/>
    </font>
    <font>
      <sz val="14"/>
      <color indexed="8"/>
      <name val="BIZ UDゴシック"/>
      <family val="3"/>
      <charset val="128"/>
    </font>
    <font>
      <sz val="16"/>
      <color indexed="8"/>
      <name val="BIZ UDゴシック"/>
      <family val="3"/>
      <charset val="128"/>
    </font>
    <font>
      <sz val="20"/>
      <color indexed="8"/>
      <name val="BIZ UDゴシック"/>
      <family val="3"/>
      <charset val="128"/>
    </font>
    <font>
      <sz val="12"/>
      <color indexed="8"/>
      <name val="BIZ UDゴシック"/>
      <family val="3"/>
      <charset val="128"/>
    </font>
    <font>
      <b/>
      <sz val="20"/>
      <color indexed="8"/>
      <name val="BIZ UDゴシック"/>
      <family val="3"/>
      <charset val="128"/>
    </font>
    <font>
      <b/>
      <sz val="18"/>
      <color indexed="8"/>
      <name val="BIZ UDゴシック"/>
      <family val="3"/>
      <charset val="128"/>
    </font>
    <font>
      <sz val="24"/>
      <color indexed="8"/>
      <name val="BIZ UDゴシック"/>
      <family val="3"/>
      <charset val="128"/>
    </font>
    <font>
      <sz val="10"/>
      <color indexed="8"/>
      <name val="BIZ UDゴシック"/>
      <family val="3"/>
      <charset val="128"/>
    </font>
    <font>
      <b/>
      <sz val="12"/>
      <color indexed="10"/>
      <name val="BIZ UDゴシック"/>
      <family val="3"/>
      <charset val="128"/>
    </font>
    <font>
      <b/>
      <sz val="11"/>
      <color indexed="10"/>
      <name val="BIZ UDゴシック"/>
      <family val="3"/>
      <charset val="128"/>
    </font>
    <font>
      <sz val="11"/>
      <color indexed="10"/>
      <name val="BIZ UDゴシック"/>
      <family val="3"/>
      <charset val="128"/>
    </font>
    <font>
      <sz val="12"/>
      <color indexed="10"/>
      <name val="BIZ UDゴシック"/>
      <family val="3"/>
      <charset val="128"/>
    </font>
    <font>
      <b/>
      <sz val="20"/>
      <color indexed="9"/>
      <name val="BIZ UDゴシック"/>
      <family val="3"/>
      <charset val="128"/>
    </font>
    <font>
      <sz val="15"/>
      <color indexed="10"/>
      <name val="BIZ UDゴシック"/>
      <family val="3"/>
      <charset val="128"/>
    </font>
    <font>
      <u/>
      <sz val="11"/>
      <color theme="1"/>
      <name val="BIZ UDゴシック"/>
      <family val="3"/>
      <charset val="128"/>
    </font>
    <font>
      <sz val="14"/>
      <name val="BIZ UDゴシック"/>
      <family val="3"/>
      <charset val="128"/>
    </font>
    <font>
      <b/>
      <sz val="11"/>
      <color rgb="FFFF0000"/>
      <name val="BIZ UDゴシック"/>
      <family val="3"/>
      <charset val="128"/>
    </font>
    <font>
      <sz val="12"/>
      <color rgb="FFFF0000"/>
      <name val="BIZ UDゴシック"/>
      <family val="3"/>
      <charset val="128"/>
    </font>
    <font>
      <sz val="12"/>
      <color theme="1"/>
      <name val="BIZ UDゴシック"/>
      <family val="3"/>
      <charset val="128"/>
    </font>
    <font>
      <sz val="12"/>
      <color indexed="41"/>
      <name val="BIZ UDゴシック"/>
      <family val="3"/>
      <charset val="128"/>
    </font>
    <font>
      <strike/>
      <sz val="12"/>
      <color indexed="8"/>
      <name val="BIZ UDゴシック"/>
      <family val="3"/>
      <charset val="128"/>
    </font>
    <font>
      <sz val="12"/>
      <color rgb="FF000000"/>
      <name val="BIZ UDゴシック"/>
      <family val="3"/>
      <charset val="128"/>
    </font>
    <font>
      <b/>
      <sz val="14"/>
      <color indexed="8"/>
      <name val="BIZ UDゴシック"/>
      <family val="3"/>
      <charset val="128"/>
    </font>
    <font>
      <b/>
      <sz val="18"/>
      <name val="BIZ UDゴシック"/>
      <family val="3"/>
      <charset val="128"/>
    </font>
    <font>
      <sz val="11"/>
      <color rgb="FFFF0000"/>
      <name val="BIZ UDゴシック"/>
      <family val="3"/>
      <charset val="128"/>
    </font>
    <font>
      <sz val="16"/>
      <name val="BIZ UDゴシック"/>
      <family val="3"/>
      <charset val="128"/>
    </font>
    <font>
      <sz val="16"/>
      <name val="HGｺﾞｼｯｸM"/>
      <family val="3"/>
      <charset val="128"/>
    </font>
    <font>
      <b/>
      <sz val="14"/>
      <name val="HGｺﾞｼｯｸM"/>
      <family val="3"/>
      <charset val="128"/>
    </font>
    <font>
      <sz val="14"/>
      <name val="HGｺﾞｼｯｸM"/>
      <family val="3"/>
      <charset val="128"/>
    </font>
    <font>
      <b/>
      <sz val="16"/>
      <name val="HGｺﾞｼｯｸM"/>
      <family val="3"/>
      <charset val="128"/>
    </font>
    <font>
      <sz val="16"/>
      <color indexed="10"/>
      <name val="HGｺﾞｼｯｸM"/>
      <family val="3"/>
      <charset val="128"/>
    </font>
    <font>
      <sz val="16"/>
      <color indexed="8"/>
      <name val="HGｺﾞｼｯｸM"/>
      <family val="3"/>
      <charset val="128"/>
    </font>
    <font>
      <sz val="16"/>
      <color theme="1"/>
      <name val="HGｺﾞｼｯｸM"/>
      <family val="3"/>
      <charset val="128"/>
    </font>
    <font>
      <b/>
      <sz val="14"/>
      <color theme="3" tint="0.39997558519241921"/>
      <name val="HGｺﾞｼｯｸM"/>
      <family val="3"/>
      <charset val="128"/>
    </font>
    <font>
      <b/>
      <sz val="16"/>
      <color theme="1"/>
      <name val="BIZ UDゴシック"/>
      <family val="3"/>
      <charset val="128"/>
    </font>
    <font>
      <b/>
      <sz val="12"/>
      <color theme="3" tint="0.39997558519241921"/>
      <name val="HGｺﾞｼｯｸM"/>
      <family val="3"/>
      <charset val="128"/>
    </font>
    <font>
      <sz val="14"/>
      <color rgb="FF000000"/>
      <name val="BIZ UDゴシック"/>
      <family val="3"/>
      <charset val="128"/>
    </font>
    <font>
      <sz val="14"/>
      <color rgb="FFFF0000"/>
      <name val="BIZ UDゴシック"/>
      <family val="3"/>
      <charset val="128"/>
    </font>
    <font>
      <sz val="14"/>
      <color indexed="10"/>
      <name val="BIZ UDゴシック"/>
      <family val="3"/>
      <charset val="128"/>
    </font>
    <font>
      <sz val="11"/>
      <color rgb="FF000000"/>
      <name val="BIZ UDゴシック"/>
      <family val="3"/>
      <charset val="128"/>
    </font>
    <font>
      <sz val="14"/>
      <color theme="1"/>
      <name val="BIZ UDゴシック"/>
      <family val="3"/>
      <charset val="128"/>
    </font>
    <font>
      <sz val="14"/>
      <color theme="0"/>
      <name val="BIZ UDゴシック"/>
      <family val="3"/>
      <charset val="128"/>
    </font>
    <font>
      <b/>
      <sz val="14"/>
      <color indexed="10"/>
      <name val="BIZ UDゴシック"/>
      <family val="3"/>
      <charset val="128"/>
    </font>
    <font>
      <sz val="9"/>
      <color rgb="FF000000"/>
      <name val="BIZ UDゴシック"/>
      <family val="3"/>
      <charset val="128"/>
    </font>
    <font>
      <b/>
      <sz val="10"/>
      <color theme="1"/>
      <name val="BIZ UDゴシック"/>
      <family val="3"/>
      <charset val="128"/>
    </font>
    <font>
      <b/>
      <sz val="14"/>
      <color theme="1"/>
      <name val="BIZ UDゴシック"/>
      <family val="3"/>
      <charset val="128"/>
    </font>
    <font>
      <b/>
      <sz val="16"/>
      <color indexed="10"/>
      <name val="BIZ UDゴシック"/>
      <family val="3"/>
      <charset val="128"/>
    </font>
    <font>
      <b/>
      <sz val="16"/>
      <color rgb="FFFF0000"/>
      <name val="BIZ UDゴシック"/>
      <family val="3"/>
      <charset val="128"/>
    </font>
    <font>
      <b/>
      <sz val="14"/>
      <color rgb="FFFF0000"/>
      <name val="BIZ UDゴシック"/>
      <family val="3"/>
      <charset val="128"/>
    </font>
    <font>
      <sz val="14"/>
      <color indexed="8"/>
      <name val="HGｺﾞｼｯｸM"/>
      <family val="3"/>
      <charset val="128"/>
    </font>
    <font>
      <b/>
      <sz val="12"/>
      <name val="HGｺﾞｼｯｸM"/>
      <family val="3"/>
      <charset val="128"/>
    </font>
    <font>
      <sz val="14"/>
      <color rgb="FFFF0000"/>
      <name val="HGｺﾞｼｯｸM"/>
      <family val="3"/>
      <charset val="128"/>
    </font>
    <font>
      <sz val="14"/>
      <color theme="1"/>
      <name val="HGｺﾞｼｯｸM"/>
      <family val="3"/>
      <charset val="128"/>
    </font>
    <font>
      <sz val="14"/>
      <color indexed="58"/>
      <name val="HGｺﾞｼｯｸM"/>
      <family val="3"/>
      <charset val="128"/>
    </font>
    <font>
      <b/>
      <sz val="16"/>
      <color indexed="10"/>
      <name val="HGｺﾞｼｯｸM"/>
      <family val="3"/>
      <charset val="128"/>
    </font>
    <font>
      <b/>
      <sz val="16"/>
      <color theme="1"/>
      <name val="HGｺﾞｼｯｸM"/>
      <family val="3"/>
      <charset val="128"/>
    </font>
    <font>
      <sz val="10"/>
      <color rgb="FF000000"/>
      <name val="BIZ UDゴシック"/>
      <family val="3"/>
      <charset val="128"/>
    </font>
    <font>
      <b/>
      <sz val="10"/>
      <color indexed="81"/>
      <name val="MS P ゴシック"/>
      <family val="3"/>
      <charset val="128"/>
    </font>
    <font>
      <sz val="10"/>
      <color indexed="81"/>
      <name val="MS P ゴシック"/>
      <family val="3"/>
      <charset val="128"/>
    </font>
  </fonts>
  <fills count="9">
    <fill>
      <patternFill patternType="none"/>
    </fill>
    <fill>
      <patternFill patternType="gray125"/>
    </fill>
    <fill>
      <patternFill patternType="solid">
        <fgColor indexed="43"/>
        <bgColor indexed="64"/>
      </patternFill>
    </fill>
    <fill>
      <patternFill patternType="solid">
        <fgColor indexed="23"/>
        <bgColor indexed="64"/>
      </patternFill>
    </fill>
    <fill>
      <patternFill patternType="solid">
        <fgColor theme="0"/>
        <bgColor indexed="64"/>
      </patternFill>
    </fill>
    <fill>
      <patternFill patternType="solid">
        <fgColor rgb="FFF8F8F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91">
    <border>
      <left/>
      <right/>
      <top/>
      <bottom/>
      <diagonal/>
    </border>
    <border>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style="dashed">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ashed">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dashed">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double">
        <color indexed="64"/>
      </right>
      <top style="dashed">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double">
        <color indexed="64"/>
      </right>
      <top style="dashed">
        <color indexed="64"/>
      </top>
      <bottom style="medium">
        <color indexed="64"/>
      </bottom>
      <diagonal/>
    </border>
    <border>
      <left style="double">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0">
    <xf numFmtId="0" fontId="0" fillId="0" borderId="0"/>
    <xf numFmtId="9" fontId="1" fillId="0" borderId="0" applyFont="0" applyFill="0" applyBorder="0" applyAlignment="0" applyProtection="0">
      <alignment vertical="center"/>
    </xf>
    <xf numFmtId="0" fontId="12" fillId="0" borderId="0" applyNumberForma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xf numFmtId="38" fontId="1" fillId="0" borderId="0"/>
    <xf numFmtId="6" fontId="1" fillId="0" borderId="0" applyFont="0" applyFill="0" applyBorder="0" applyAlignment="0" applyProtection="0"/>
    <xf numFmtId="0" fontId="11" fillId="0" borderId="0">
      <alignment vertical="center"/>
    </xf>
    <xf numFmtId="38" fontId="1" fillId="0" borderId="0" applyFont="0" applyFill="0" applyBorder="0" applyAlignment="0" applyProtection="0">
      <alignment vertical="center"/>
    </xf>
  </cellStyleXfs>
  <cellXfs count="688">
    <xf numFmtId="0" fontId="0" fillId="0" borderId="0" xfId="0"/>
    <xf numFmtId="0" fontId="4" fillId="0" borderId="0" xfId="0" applyFont="1" applyAlignment="1">
      <alignment shrinkToFit="1"/>
    </xf>
    <xf numFmtId="0" fontId="4" fillId="0" borderId="0" xfId="0" applyFont="1"/>
    <xf numFmtId="0" fontId="15" fillId="0" borderId="0" xfId="0" applyFont="1"/>
    <xf numFmtId="38" fontId="4" fillId="0" borderId="0" xfId="0" applyNumberFormat="1" applyFont="1"/>
    <xf numFmtId="38" fontId="5" fillId="0" borderId="0" xfId="4" applyFont="1"/>
    <xf numFmtId="38" fontId="4" fillId="0" borderId="0" xfId="0" applyNumberFormat="1" applyFont="1" applyAlignment="1">
      <alignment shrinkToFit="1"/>
    </xf>
    <xf numFmtId="0" fontId="16" fillId="0" borderId="0" xfId="0" applyFont="1"/>
    <xf numFmtId="0" fontId="16" fillId="0" borderId="40" xfId="0" applyFont="1" applyBorder="1" applyAlignment="1">
      <alignment horizontal="center"/>
    </xf>
    <xf numFmtId="0" fontId="16" fillId="0" borderId="56" xfId="0" applyFont="1" applyBorder="1" applyAlignment="1">
      <alignment horizontal="center"/>
    </xf>
    <xf numFmtId="0" fontId="16" fillId="0" borderId="57" xfId="0" applyFont="1" applyBorder="1" applyAlignment="1">
      <alignment horizontal="center"/>
    </xf>
    <xf numFmtId="0" fontId="16" fillId="5" borderId="67" xfId="0" applyFont="1" applyFill="1" applyBorder="1" applyAlignment="1">
      <alignment horizontal="center" shrinkToFit="1"/>
    </xf>
    <xf numFmtId="38" fontId="17" fillId="0" borderId="45" xfId="4" applyFont="1" applyBorder="1" applyAlignment="1">
      <alignment horizontal="center"/>
    </xf>
    <xf numFmtId="38" fontId="19" fillId="0" borderId="53" xfId="4" applyFont="1" applyBorder="1"/>
    <xf numFmtId="38" fontId="17" fillId="0" borderId="53" xfId="4" applyFont="1" applyBorder="1"/>
    <xf numFmtId="38" fontId="17" fillId="0" borderId="51" xfId="4" applyFont="1" applyBorder="1"/>
    <xf numFmtId="0" fontId="16" fillId="0" borderId="0" xfId="0" applyFont="1" applyAlignment="1">
      <alignment horizontal="right" shrinkToFit="1"/>
    </xf>
    <xf numFmtId="38" fontId="17" fillId="0" borderId="0" xfId="4" applyFont="1"/>
    <xf numFmtId="0" fontId="16" fillId="0" borderId="14" xfId="0" applyFont="1" applyBorder="1" applyAlignment="1">
      <alignment horizontal="right" shrinkToFit="1"/>
    </xf>
    <xf numFmtId="38" fontId="20" fillId="0" borderId="53" xfId="4" applyFont="1" applyBorder="1"/>
    <xf numFmtId="0" fontId="23" fillId="0" borderId="0" xfId="0" applyFont="1" applyAlignment="1">
      <alignment horizontal="right"/>
    </xf>
    <xf numFmtId="0" fontId="20" fillId="0" borderId="0" xfId="0" applyFont="1" applyAlignment="1">
      <alignment vertical="center"/>
    </xf>
    <xf numFmtId="0" fontId="20" fillId="0" borderId="0" xfId="0" applyFont="1" applyAlignment="1">
      <alignment horizontal="centerContinuous" vertical="center"/>
    </xf>
    <xf numFmtId="0" fontId="22" fillId="0" borderId="0" xfId="0" applyFont="1" applyAlignment="1">
      <alignment horizontal="center" vertical="center" shrinkToFit="1"/>
    </xf>
    <xf numFmtId="0" fontId="26" fillId="0" borderId="0" xfId="0" applyFont="1" applyAlignment="1">
      <alignment shrinkToFit="1"/>
    </xf>
    <xf numFmtId="0" fontId="27" fillId="0" borderId="0" xfId="0" applyFont="1" applyAlignment="1">
      <alignment shrinkToFit="1"/>
    </xf>
    <xf numFmtId="38" fontId="27" fillId="0" borderId="0" xfId="0" applyNumberFormat="1" applyFont="1" applyAlignment="1">
      <alignment shrinkToFit="1"/>
    </xf>
    <xf numFmtId="38" fontId="29" fillId="0" borderId="4" xfId="5" applyFont="1" applyBorder="1" applyAlignment="1">
      <alignment horizontal="center" vertical="center" shrinkToFit="1"/>
    </xf>
    <xf numFmtId="38" fontId="29" fillId="0" borderId="7" xfId="5"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4" xfId="0" applyFont="1" applyBorder="1" applyAlignment="1">
      <alignment horizontal="center" vertical="center" shrinkToFit="1"/>
    </xf>
    <xf numFmtId="0" fontId="38" fillId="0" borderId="7" xfId="0" applyFont="1" applyBorder="1" applyAlignment="1">
      <alignment horizontal="center" vertical="center" shrinkToFit="1"/>
    </xf>
    <xf numFmtId="176" fontId="16" fillId="2" borderId="10" xfId="5" applyNumberFormat="1" applyFont="1" applyFill="1" applyBorder="1" applyAlignment="1">
      <alignment horizontal="right" vertical="center" shrinkToFit="1"/>
    </xf>
    <xf numFmtId="176" fontId="16" fillId="2" borderId="12" xfId="5" applyNumberFormat="1" applyFont="1" applyFill="1" applyBorder="1" applyAlignment="1">
      <alignment horizontal="right" vertical="center" shrinkToFit="1"/>
    </xf>
    <xf numFmtId="176" fontId="17" fillId="2" borderId="10" xfId="5" applyNumberFormat="1" applyFont="1" applyFill="1" applyBorder="1" applyAlignment="1">
      <alignment horizontal="right" vertical="center" shrinkToFit="1"/>
    </xf>
    <xf numFmtId="176" fontId="16" fillId="2" borderId="15" xfId="5" applyNumberFormat="1" applyFont="1" applyFill="1" applyBorder="1" applyAlignment="1">
      <alignment horizontal="right" vertical="center" shrinkToFit="1"/>
    </xf>
    <xf numFmtId="176" fontId="16" fillId="2" borderId="16" xfId="5" applyNumberFormat="1" applyFont="1" applyFill="1" applyBorder="1" applyAlignment="1">
      <alignment horizontal="right" vertical="center" shrinkToFit="1"/>
    </xf>
    <xf numFmtId="176" fontId="17" fillId="2" borderId="15" xfId="5" applyNumberFormat="1" applyFont="1" applyFill="1" applyBorder="1" applyAlignment="1">
      <alignment horizontal="right" vertical="center" shrinkToFit="1"/>
    </xf>
    <xf numFmtId="38" fontId="40" fillId="0" borderId="16" xfId="5" applyFont="1" applyBorder="1" applyAlignment="1">
      <alignment horizontal="right" vertical="center" shrinkToFit="1"/>
    </xf>
    <xf numFmtId="176" fontId="16" fillId="4" borderId="16" xfId="5" applyNumberFormat="1" applyFont="1" applyFill="1" applyBorder="1" applyAlignment="1">
      <alignment horizontal="right" vertical="center" shrinkToFit="1"/>
    </xf>
    <xf numFmtId="38" fontId="39" fillId="0" borderId="15" xfId="5" applyFont="1" applyBorder="1" applyAlignment="1">
      <alignment horizontal="right" vertical="center" shrinkToFit="1"/>
    </xf>
    <xf numFmtId="176" fontId="16" fillId="4" borderId="15" xfId="5" applyNumberFormat="1" applyFont="1" applyFill="1" applyBorder="1" applyAlignment="1">
      <alignment horizontal="right" vertical="center" shrinkToFit="1"/>
    </xf>
    <xf numFmtId="38" fontId="40" fillId="0" borderId="20" xfId="5" applyFont="1" applyBorder="1" applyAlignment="1">
      <alignment horizontal="right" vertical="center" shrinkToFit="1"/>
    </xf>
    <xf numFmtId="38" fontId="41" fillId="0" borderId="16" xfId="5" applyFont="1" applyBorder="1" applyAlignment="1">
      <alignment horizontal="right" vertical="center" shrinkToFit="1"/>
    </xf>
    <xf numFmtId="176" fontId="16" fillId="2" borderId="23" xfId="5" applyNumberFormat="1" applyFont="1" applyFill="1" applyBorder="1" applyAlignment="1">
      <alignment horizontal="right" vertical="center" shrinkToFit="1"/>
    </xf>
    <xf numFmtId="38" fontId="39" fillId="0" borderId="46" xfId="5" applyFont="1" applyBorder="1" applyAlignment="1">
      <alignment horizontal="right" vertical="center" shrinkToFit="1"/>
    </xf>
    <xf numFmtId="38" fontId="41" fillId="0" borderId="3" xfId="5" applyFont="1" applyBorder="1" applyAlignment="1">
      <alignment horizontal="right" vertical="center" shrinkToFit="1"/>
    </xf>
    <xf numFmtId="38" fontId="42" fillId="0" borderId="7" xfId="5" applyFont="1" applyBorder="1" applyAlignment="1">
      <alignment horizontal="right" vertical="center" shrinkToFit="1"/>
    </xf>
    <xf numFmtId="176" fontId="16" fillId="4" borderId="12" xfId="5" applyNumberFormat="1" applyFont="1" applyFill="1" applyBorder="1" applyAlignment="1">
      <alignment horizontal="right" vertical="center" shrinkToFit="1"/>
    </xf>
    <xf numFmtId="176" fontId="17" fillId="4" borderId="10" xfId="5" applyNumberFormat="1" applyFont="1" applyFill="1" applyBorder="1" applyAlignment="1">
      <alignment horizontal="right" vertical="center" shrinkToFit="1"/>
    </xf>
    <xf numFmtId="176" fontId="17" fillId="4" borderId="15" xfId="5" applyNumberFormat="1" applyFont="1" applyFill="1" applyBorder="1" applyAlignment="1">
      <alignment horizontal="right" vertical="center" shrinkToFit="1"/>
    </xf>
    <xf numFmtId="38" fontId="40" fillId="4" borderId="16" xfId="5" applyFont="1" applyFill="1" applyBorder="1" applyAlignment="1">
      <alignment horizontal="right" vertical="center" shrinkToFit="1"/>
    </xf>
    <xf numFmtId="38" fontId="41" fillId="4" borderId="12" xfId="5" applyFont="1" applyFill="1" applyBorder="1" applyAlignment="1">
      <alignment horizontal="right" vertical="center" shrinkToFit="1"/>
    </xf>
    <xf numFmtId="176" fontId="17" fillId="4" borderId="27" xfId="5" applyNumberFormat="1" applyFont="1" applyFill="1" applyBorder="1" applyAlignment="1">
      <alignment horizontal="right" vertical="center" shrinkToFit="1"/>
    </xf>
    <xf numFmtId="38" fontId="41" fillId="4" borderId="30" xfId="5" applyFont="1" applyFill="1" applyBorder="1" applyAlignment="1">
      <alignment horizontal="right" vertical="center" shrinkToFit="1"/>
    </xf>
    <xf numFmtId="38" fontId="42" fillId="0" borderId="15" xfId="5" applyFont="1" applyBorder="1" applyAlignment="1">
      <alignment horizontal="right" vertical="center" shrinkToFit="1"/>
    </xf>
    <xf numFmtId="38" fontId="40" fillId="4" borderId="80" xfId="5" applyFont="1" applyFill="1" applyBorder="1" applyAlignment="1">
      <alignment horizontal="right" vertical="center" shrinkToFit="1"/>
    </xf>
    <xf numFmtId="176" fontId="16" fillId="4" borderId="46" xfId="5" applyNumberFormat="1" applyFont="1" applyFill="1" applyBorder="1" applyAlignment="1">
      <alignment horizontal="right" vertical="center" shrinkToFit="1"/>
    </xf>
    <xf numFmtId="176" fontId="16" fillId="4" borderId="30" xfId="5" applyNumberFormat="1" applyFont="1" applyFill="1" applyBorder="1" applyAlignment="1">
      <alignment horizontal="right" vertical="center" shrinkToFit="1"/>
    </xf>
    <xf numFmtId="176" fontId="17" fillId="4" borderId="46" xfId="5" applyNumberFormat="1" applyFont="1" applyFill="1" applyBorder="1" applyAlignment="1">
      <alignment horizontal="right" vertical="center" shrinkToFit="1"/>
    </xf>
    <xf numFmtId="38" fontId="41" fillId="4" borderId="7" xfId="5" applyFont="1" applyFill="1" applyBorder="1" applyAlignment="1">
      <alignment horizontal="right" vertical="center" shrinkToFit="1"/>
    </xf>
    <xf numFmtId="38" fontId="41" fillId="0" borderId="7" xfId="5" applyFont="1" applyBorder="1" applyAlignment="1">
      <alignment horizontal="right" vertical="center" shrinkToFit="1"/>
    </xf>
    <xf numFmtId="38" fontId="39" fillId="4" borderId="15" xfId="5" applyFont="1" applyFill="1" applyBorder="1" applyAlignment="1">
      <alignment horizontal="right" vertical="center" shrinkToFit="1"/>
    </xf>
    <xf numFmtId="38" fontId="42" fillId="0" borderId="51" xfId="5" applyFont="1" applyBorder="1" applyAlignment="1">
      <alignment horizontal="right" vertical="center" shrinkToFit="1"/>
    </xf>
    <xf numFmtId="38" fontId="41" fillId="0" borderId="12" xfId="5" applyFont="1" applyBorder="1" applyAlignment="1">
      <alignment horizontal="right" vertical="center" shrinkToFit="1"/>
    </xf>
    <xf numFmtId="38" fontId="26" fillId="0" borderId="0" xfId="0" applyNumberFormat="1" applyFont="1" applyAlignment="1">
      <alignment shrinkToFit="1"/>
    </xf>
    <xf numFmtId="38" fontId="40" fillId="0" borderId="12" xfId="5" applyFont="1" applyBorder="1" applyAlignment="1">
      <alignment horizontal="right" vertical="center" shrinkToFit="1"/>
    </xf>
    <xf numFmtId="176" fontId="16" fillId="4" borderId="7" xfId="5" applyNumberFormat="1" applyFont="1" applyFill="1" applyBorder="1" applyAlignment="1">
      <alignment horizontal="right" vertical="center" shrinkToFit="1"/>
    </xf>
    <xf numFmtId="176" fontId="16" fillId="2" borderId="34" xfId="5" applyNumberFormat="1" applyFont="1" applyFill="1" applyBorder="1" applyAlignment="1">
      <alignment horizontal="right" vertical="center" shrinkToFit="1"/>
    </xf>
    <xf numFmtId="176" fontId="16" fillId="2" borderId="30" xfId="5" applyNumberFormat="1" applyFont="1" applyFill="1" applyBorder="1" applyAlignment="1">
      <alignment horizontal="right" vertical="center" shrinkToFit="1"/>
    </xf>
    <xf numFmtId="38" fontId="40" fillId="0" borderId="30" xfId="5" applyFont="1" applyBorder="1" applyAlignment="1">
      <alignment horizontal="right" vertical="center" shrinkToFit="1"/>
    </xf>
    <xf numFmtId="38" fontId="41" fillId="0" borderId="30" xfId="5" applyFont="1" applyBorder="1" applyAlignment="1">
      <alignment horizontal="right" vertical="center" shrinkToFit="1"/>
    </xf>
    <xf numFmtId="38" fontId="41" fillId="0" borderId="2" xfId="5" applyFont="1" applyBorder="1" applyAlignment="1">
      <alignment horizontal="right" vertical="center" shrinkToFit="1"/>
    </xf>
    <xf numFmtId="38" fontId="16" fillId="0" borderId="16" xfId="5" applyFont="1" applyBorder="1" applyAlignment="1">
      <alignment horizontal="right" vertical="center" shrinkToFit="1"/>
    </xf>
    <xf numFmtId="38" fontId="26" fillId="0" borderId="30" xfId="5" applyFont="1" applyBorder="1" applyAlignment="1">
      <alignment horizontal="right" vertical="center" shrinkToFit="1"/>
    </xf>
    <xf numFmtId="38" fontId="16" fillId="0" borderId="20" xfId="5" applyFont="1" applyBorder="1" applyAlignment="1">
      <alignment horizontal="right" vertical="center" shrinkToFit="1"/>
    </xf>
    <xf numFmtId="176" fontId="16" fillId="2" borderId="46" xfId="5" applyNumberFormat="1" applyFont="1" applyFill="1" applyBorder="1" applyAlignment="1">
      <alignment horizontal="right" vertical="center" shrinkToFit="1"/>
    </xf>
    <xf numFmtId="38" fontId="42" fillId="0" borderId="46" xfId="5" applyFont="1" applyBorder="1" applyAlignment="1">
      <alignment horizontal="right" vertical="center" shrinkToFit="1"/>
    </xf>
    <xf numFmtId="38" fontId="16" fillId="0" borderId="30" xfId="5" applyFont="1" applyBorder="1" applyAlignment="1">
      <alignment horizontal="right" vertical="center" shrinkToFit="1"/>
    </xf>
    <xf numFmtId="38" fontId="16" fillId="0" borderId="12" xfId="5" applyFont="1" applyBorder="1" applyAlignment="1">
      <alignment horizontal="right" vertical="center" shrinkToFit="1"/>
    </xf>
    <xf numFmtId="176" fontId="17" fillId="2" borderId="23" xfId="5" applyNumberFormat="1" applyFont="1" applyFill="1" applyBorder="1" applyAlignment="1">
      <alignment horizontal="right" vertical="center" shrinkToFit="1"/>
    </xf>
    <xf numFmtId="176" fontId="17" fillId="2" borderId="46" xfId="5" applyNumberFormat="1" applyFont="1" applyFill="1" applyBorder="1" applyAlignment="1">
      <alignment horizontal="right" vertical="center" shrinkToFit="1"/>
    </xf>
    <xf numFmtId="176" fontId="16" fillId="0" borderId="16" xfId="5" applyNumberFormat="1" applyFont="1" applyBorder="1" applyAlignment="1">
      <alignment horizontal="right" vertical="center" shrinkToFit="1"/>
    </xf>
    <xf numFmtId="38" fontId="26" fillId="0" borderId="16" xfId="5" applyFont="1" applyBorder="1" applyAlignment="1">
      <alignment horizontal="right" vertical="center" shrinkToFit="1"/>
    </xf>
    <xf numFmtId="38" fontId="39" fillId="0" borderId="23" xfId="5" applyFont="1" applyBorder="1" applyAlignment="1">
      <alignment horizontal="right" vertical="center" shrinkToFit="1"/>
    </xf>
    <xf numFmtId="0" fontId="26" fillId="4" borderId="0" xfId="0" applyFont="1" applyFill="1" applyAlignment="1">
      <alignment shrinkToFit="1"/>
    </xf>
    <xf numFmtId="38" fontId="39" fillId="0" borderId="10" xfId="5" applyFont="1" applyBorder="1" applyAlignment="1">
      <alignment horizontal="right" vertical="center" shrinkToFit="1"/>
    </xf>
    <xf numFmtId="176" fontId="16" fillId="2" borderId="47" xfId="5" applyNumberFormat="1" applyFont="1" applyFill="1" applyBorder="1" applyAlignment="1">
      <alignment horizontal="right" vertical="center" shrinkToFit="1"/>
    </xf>
    <xf numFmtId="38" fontId="16" fillId="0" borderId="34" xfId="5" applyFont="1" applyBorder="1" applyAlignment="1">
      <alignment horizontal="right" vertical="center" shrinkToFit="1"/>
    </xf>
    <xf numFmtId="176" fontId="16" fillId="2" borderId="28" xfId="5" applyNumberFormat="1" applyFont="1" applyFill="1" applyBorder="1" applyAlignment="1">
      <alignment horizontal="right" vertical="center" shrinkToFit="1"/>
    </xf>
    <xf numFmtId="176" fontId="16" fillId="4" borderId="17" xfId="5" applyNumberFormat="1" applyFont="1" applyFill="1" applyBorder="1" applyAlignment="1">
      <alignment horizontal="right" vertical="center" shrinkToFit="1"/>
    </xf>
    <xf numFmtId="176" fontId="16" fillId="2" borderId="17" xfId="5" applyNumberFormat="1" applyFont="1" applyFill="1" applyBorder="1" applyAlignment="1">
      <alignment horizontal="right" vertical="center" shrinkToFit="1"/>
    </xf>
    <xf numFmtId="176" fontId="16" fillId="0" borderId="20" xfId="5" applyNumberFormat="1" applyFont="1" applyBorder="1" applyAlignment="1">
      <alignment horizontal="right" vertical="center" shrinkToFit="1"/>
    </xf>
    <xf numFmtId="176" fontId="16" fillId="4" borderId="47" xfId="5" applyNumberFormat="1" applyFont="1" applyFill="1" applyBorder="1" applyAlignment="1">
      <alignment horizontal="right" vertical="center" shrinkToFit="1"/>
    </xf>
    <xf numFmtId="176" fontId="17" fillId="0" borderId="15" xfId="5" applyNumberFormat="1" applyFont="1" applyBorder="1" applyAlignment="1">
      <alignment horizontal="right" vertical="center" shrinkToFit="1"/>
    </xf>
    <xf numFmtId="176" fontId="18" fillId="2" borderId="46" xfId="5" applyNumberFormat="1" applyFont="1" applyFill="1" applyBorder="1" applyAlignment="1">
      <alignment horizontal="right" vertical="center" shrinkToFit="1"/>
    </xf>
    <xf numFmtId="176" fontId="18" fillId="4" borderId="46" xfId="5" applyNumberFormat="1" applyFont="1" applyFill="1" applyBorder="1" applyAlignment="1">
      <alignment horizontal="right" vertical="center" shrinkToFit="1"/>
    </xf>
    <xf numFmtId="38" fontId="39" fillId="0" borderId="45" xfId="5" applyFont="1" applyBorder="1" applyAlignment="1">
      <alignment horizontal="right" vertical="center" shrinkToFit="1"/>
    </xf>
    <xf numFmtId="38" fontId="44" fillId="0" borderId="0" xfId="5" applyFont="1" applyAlignment="1">
      <alignment horizontal="right" vertical="center" shrinkToFit="1"/>
    </xf>
    <xf numFmtId="0" fontId="26" fillId="0" borderId="0" xfId="0" applyFont="1" applyAlignment="1">
      <alignment horizontal="center" vertical="center" shrinkToFit="1"/>
    </xf>
    <xf numFmtId="0" fontId="16" fillId="0" borderId="0" xfId="0" applyFont="1" applyAlignment="1">
      <alignment shrinkToFit="1"/>
    </xf>
    <xf numFmtId="0" fontId="22" fillId="0" borderId="0" xfId="0" applyFont="1" applyAlignment="1">
      <alignment shrinkToFit="1"/>
    </xf>
    <xf numFmtId="0" fontId="28" fillId="0" borderId="0" xfId="0" applyFont="1" applyAlignment="1">
      <alignment shrinkToFit="1"/>
    </xf>
    <xf numFmtId="0" fontId="45" fillId="0" borderId="0" xfId="2" applyFont="1" applyAlignment="1">
      <alignment shrinkToFit="1"/>
    </xf>
    <xf numFmtId="176" fontId="18" fillId="2" borderId="15" xfId="5" applyNumberFormat="1" applyFont="1" applyFill="1" applyBorder="1" applyAlignment="1">
      <alignment horizontal="right" vertical="center" shrinkToFit="1"/>
    </xf>
    <xf numFmtId="176" fontId="18" fillId="4" borderId="15" xfId="5" applyNumberFormat="1" applyFont="1" applyFill="1" applyBorder="1" applyAlignment="1">
      <alignment horizontal="right" vertical="center" shrinkToFit="1"/>
    </xf>
    <xf numFmtId="0" fontId="16" fillId="0" borderId="25" xfId="0" applyFont="1" applyBorder="1" applyAlignment="1">
      <alignment shrinkToFit="1"/>
    </xf>
    <xf numFmtId="0" fontId="26" fillId="0" borderId="25" xfId="0" applyFont="1" applyBorder="1" applyAlignment="1">
      <alignment shrinkToFit="1"/>
    </xf>
    <xf numFmtId="0" fontId="22" fillId="0" borderId="25" xfId="0" applyFont="1" applyBorder="1" applyAlignment="1">
      <alignment horizontal="center" vertical="center" shrinkToFit="1"/>
    </xf>
    <xf numFmtId="0" fontId="34" fillId="0" borderId="0" xfId="0" applyFont="1" applyAlignment="1">
      <alignment vertical="center" shrinkToFit="1"/>
    </xf>
    <xf numFmtId="0" fontId="34" fillId="4" borderId="0" xfId="0" applyFont="1" applyFill="1"/>
    <xf numFmtId="0" fontId="34" fillId="0" borderId="6" xfId="0" applyFont="1" applyBorder="1" applyAlignment="1">
      <alignment vertical="center"/>
    </xf>
    <xf numFmtId="0" fontId="34" fillId="0" borderId="6" xfId="0" applyFont="1" applyBorder="1" applyAlignment="1">
      <alignment vertical="center" shrinkToFit="1"/>
    </xf>
    <xf numFmtId="0" fontId="31" fillId="0" borderId="6" xfId="0" applyFont="1" applyBorder="1" applyAlignment="1">
      <alignment horizontal="left" vertical="center" shrinkToFit="1"/>
    </xf>
    <xf numFmtId="0" fontId="29" fillId="4" borderId="0" xfId="0" applyFont="1" applyFill="1" applyAlignment="1">
      <alignment vertical="center"/>
    </xf>
    <xf numFmtId="0" fontId="29" fillId="0" borderId="0" xfId="0" applyFont="1" applyAlignment="1">
      <alignment vertical="center"/>
    </xf>
    <xf numFmtId="0" fontId="29" fillId="0" borderId="7" xfId="0" applyFont="1" applyBorder="1" applyAlignment="1">
      <alignment horizontal="left" vertical="center"/>
    </xf>
    <xf numFmtId="0" fontId="29" fillId="0" borderId="4" xfId="0" applyFont="1" applyBorder="1" applyAlignment="1">
      <alignment horizontal="left" vertical="center"/>
    </xf>
    <xf numFmtId="0" fontId="16" fillId="0" borderId="3" xfId="0" applyFont="1" applyBorder="1" applyAlignment="1">
      <alignment horizontal="centerContinuous" shrinkToFit="1"/>
    </xf>
    <xf numFmtId="0" fontId="29" fillId="0" borderId="3" xfId="0" applyFont="1" applyBorder="1" applyAlignment="1">
      <alignment horizontal="left" vertical="center"/>
    </xf>
    <xf numFmtId="0" fontId="29" fillId="0" borderId="3" xfId="0" applyFont="1" applyBorder="1" applyAlignment="1">
      <alignment horizontal="centerContinuous" vertical="center"/>
    </xf>
    <xf numFmtId="0" fontId="16" fillId="0" borderId="3" xfId="0" applyFont="1" applyBorder="1" applyAlignment="1">
      <alignment shrinkToFit="1"/>
    </xf>
    <xf numFmtId="0" fontId="29" fillId="0" borderId="5" xfId="0" applyFont="1" applyBorder="1" applyAlignment="1">
      <alignment horizontal="centerContinuous" vertical="center"/>
    </xf>
    <xf numFmtId="177" fontId="29" fillId="0" borderId="4" xfId="0" applyNumberFormat="1" applyFont="1" applyBorder="1" applyAlignment="1">
      <alignment horizontal="left" vertical="center"/>
    </xf>
    <xf numFmtId="0" fontId="22" fillId="0" borderId="3" xfId="0" applyFont="1" applyBorder="1" applyAlignment="1">
      <alignment shrinkToFit="1"/>
    </xf>
    <xf numFmtId="177" fontId="29" fillId="0" borderId="49" xfId="0" applyNumberFormat="1" applyFont="1" applyBorder="1" applyAlignment="1">
      <alignment horizontal="left" vertical="center" shrinkToFit="1"/>
    </xf>
    <xf numFmtId="177" fontId="29" fillId="0" borderId="49" xfId="0" applyNumberFormat="1" applyFont="1" applyBorder="1" applyAlignment="1">
      <alignment horizontal="left" vertical="center"/>
    </xf>
    <xf numFmtId="177" fontId="29" fillId="0" borderId="6" xfId="0" applyNumberFormat="1" applyFont="1" applyBorder="1" applyAlignment="1">
      <alignment horizontal="centerContinuous" vertical="center"/>
    </xf>
    <xf numFmtId="0" fontId="26" fillId="0" borderId="7" xfId="0" applyFont="1" applyBorder="1" applyAlignment="1">
      <alignment horizontal="center" vertical="center" shrinkToFit="1"/>
    </xf>
    <xf numFmtId="0" fontId="25" fillId="0" borderId="5" xfId="0" applyFont="1" applyBorder="1" applyAlignment="1">
      <alignment shrinkToFit="1"/>
    </xf>
    <xf numFmtId="0" fontId="25" fillId="0" borderId="27" xfId="0" applyFont="1" applyBorder="1" applyAlignment="1">
      <alignment shrinkToFit="1"/>
    </xf>
    <xf numFmtId="14" fontId="30" fillId="0" borderId="51" xfId="0" applyNumberFormat="1" applyFont="1" applyBorder="1" applyAlignment="1">
      <alignment horizontal="center" vertical="center" wrapText="1"/>
    </xf>
    <xf numFmtId="0" fontId="35" fillId="0" borderId="5" xfId="0" applyFont="1" applyBorder="1" applyAlignment="1">
      <alignment horizontal="left" vertical="center"/>
    </xf>
    <xf numFmtId="0" fontId="35" fillId="0" borderId="4" xfId="0" applyFont="1" applyBorder="1" applyAlignment="1">
      <alignment horizontal="centerContinuous" vertical="center"/>
    </xf>
    <xf numFmtId="177" fontId="36" fillId="0" borderId="3" xfId="0" applyNumberFormat="1" applyFont="1" applyBorder="1" applyAlignment="1">
      <alignment horizontal="centerContinuous" vertical="center"/>
    </xf>
    <xf numFmtId="0" fontId="25" fillId="0" borderId="51" xfId="0" applyFont="1" applyBorder="1" applyAlignment="1">
      <alignment horizontal="center" vertical="center" shrinkToFit="1"/>
    </xf>
    <xf numFmtId="0" fontId="26" fillId="0" borderId="5" xfId="0" applyFont="1" applyBorder="1" applyAlignment="1">
      <alignment shrinkToFit="1"/>
    </xf>
    <xf numFmtId="0" fontId="26" fillId="0" borderId="27" xfId="0" applyFont="1" applyBorder="1" applyAlignment="1">
      <alignment shrinkToFit="1"/>
    </xf>
    <xf numFmtId="177" fontId="37" fillId="0" borderId="0" xfId="0" applyNumberFormat="1" applyFont="1" applyAlignment="1">
      <alignment vertical="center" shrinkToFit="1"/>
    </xf>
    <xf numFmtId="0" fontId="29" fillId="4" borderId="0" xfId="0" applyFont="1" applyFill="1"/>
    <xf numFmtId="0" fontId="29" fillId="0" borderId="0" xfId="0" applyFont="1"/>
    <xf numFmtId="38" fontId="34" fillId="0" borderId="4" xfId="5" applyFont="1" applyBorder="1" applyAlignment="1">
      <alignment horizontal="centerContinuous" vertical="center" shrinkToFit="1"/>
    </xf>
    <xf numFmtId="38" fontId="34" fillId="0" borderId="3" xfId="5" applyFont="1" applyBorder="1" applyAlignment="1">
      <alignment horizontal="centerContinuous" vertical="center" shrinkToFit="1"/>
    </xf>
    <xf numFmtId="40" fontId="26" fillId="4" borderId="0" xfId="0" applyNumberFormat="1" applyFont="1" applyFill="1" applyAlignment="1">
      <alignment shrinkToFit="1"/>
    </xf>
    <xf numFmtId="0" fontId="26" fillId="4" borderId="0" xfId="0" applyFont="1" applyFill="1"/>
    <xf numFmtId="40" fontId="16" fillId="0" borderId="0" xfId="0" applyNumberFormat="1" applyFont="1"/>
    <xf numFmtId="40" fontId="16" fillId="4" borderId="0" xfId="0" applyNumberFormat="1" applyFont="1" applyFill="1" applyAlignment="1">
      <alignment horizontal="center"/>
    </xf>
    <xf numFmtId="176" fontId="25" fillId="7" borderId="3" xfId="5" applyNumberFormat="1" applyFont="1" applyFill="1" applyBorder="1" applyAlignment="1">
      <alignment shrinkToFit="1"/>
    </xf>
    <xf numFmtId="40" fontId="25" fillId="7" borderId="3" xfId="5" applyNumberFormat="1" applyFont="1" applyFill="1" applyBorder="1" applyAlignment="1">
      <alignment shrinkToFit="1"/>
    </xf>
    <xf numFmtId="40" fontId="25" fillId="7" borderId="7" xfId="5" applyNumberFormat="1" applyFont="1" applyFill="1" applyBorder="1" applyAlignment="1">
      <alignment shrinkToFit="1"/>
    </xf>
    <xf numFmtId="38" fontId="33" fillId="4" borderId="0" xfId="0" applyNumberFormat="1" applyFont="1" applyFill="1" applyAlignment="1">
      <alignment vertical="center" textRotation="255"/>
    </xf>
    <xf numFmtId="176" fontId="17" fillId="4" borderId="0" xfId="5" applyNumberFormat="1" applyFont="1" applyFill="1" applyAlignment="1">
      <alignment horizontal="right" vertical="center" shrinkToFit="1"/>
    </xf>
    <xf numFmtId="176" fontId="16" fillId="4" borderId="34" xfId="5" applyNumberFormat="1" applyFont="1" applyFill="1" applyBorder="1" applyAlignment="1">
      <alignment horizontal="right" vertical="center" shrinkToFit="1"/>
    </xf>
    <xf numFmtId="176" fontId="17" fillId="4" borderId="47" xfId="5" applyNumberFormat="1" applyFont="1" applyFill="1" applyBorder="1" applyAlignment="1">
      <alignment horizontal="right" vertical="center" shrinkToFit="1"/>
    </xf>
    <xf numFmtId="38" fontId="42" fillId="0" borderId="47" xfId="5" applyFont="1" applyBorder="1" applyAlignment="1">
      <alignment horizontal="right" vertical="center" shrinkToFit="1"/>
    </xf>
    <xf numFmtId="38" fontId="42" fillId="0" borderId="23" xfId="5" applyFont="1" applyBorder="1" applyAlignment="1">
      <alignment horizontal="right" vertical="center" shrinkToFit="1"/>
    </xf>
    <xf numFmtId="38" fontId="43" fillId="4" borderId="0" xfId="0" applyNumberFormat="1" applyFont="1" applyFill="1" applyAlignment="1">
      <alignment vertical="center"/>
    </xf>
    <xf numFmtId="0" fontId="31" fillId="4" borderId="0" xfId="0" applyFont="1" applyFill="1" applyAlignment="1">
      <alignment vertical="center" textRotation="255"/>
    </xf>
    <xf numFmtId="0" fontId="32" fillId="4" borderId="0" xfId="0" applyFont="1" applyFill="1" applyAlignment="1">
      <alignment vertical="center" textRotation="255"/>
    </xf>
    <xf numFmtId="176" fontId="17" fillId="4" borderId="80" xfId="5" applyNumberFormat="1" applyFont="1" applyFill="1" applyBorder="1" applyAlignment="1">
      <alignment horizontal="right" vertical="center" shrinkToFit="1"/>
    </xf>
    <xf numFmtId="38" fontId="39" fillId="0" borderId="80" xfId="5" applyFont="1" applyBorder="1" applyAlignment="1">
      <alignment horizontal="right" vertical="center" shrinkToFit="1"/>
    </xf>
    <xf numFmtId="38" fontId="39" fillId="0" borderId="32" xfId="5" applyFont="1" applyBorder="1" applyAlignment="1">
      <alignment horizontal="right" vertical="center" shrinkToFit="1"/>
    </xf>
    <xf numFmtId="0" fontId="30" fillId="4" borderId="0" xfId="0" applyFont="1" applyFill="1" applyAlignment="1">
      <alignment vertical="center" textRotation="255"/>
    </xf>
    <xf numFmtId="176" fontId="16" fillId="0" borderId="15" xfId="5" applyNumberFormat="1" applyFont="1" applyBorder="1" applyAlignment="1">
      <alignment horizontal="right" vertical="center" shrinkToFit="1"/>
    </xf>
    <xf numFmtId="176" fontId="16" fillId="4" borderId="10" xfId="5" applyNumberFormat="1" applyFont="1" applyFill="1" applyBorder="1" applyAlignment="1">
      <alignment horizontal="right" vertical="center" shrinkToFit="1"/>
    </xf>
    <xf numFmtId="176" fontId="16" fillId="4" borderId="23" xfId="5" applyNumberFormat="1" applyFont="1" applyFill="1" applyBorder="1" applyAlignment="1">
      <alignment horizontal="right" vertical="center" shrinkToFit="1"/>
    </xf>
    <xf numFmtId="38" fontId="18" fillId="0" borderId="16" xfId="5" applyFont="1" applyBorder="1" applyAlignment="1">
      <alignment horizontal="right" vertical="center" shrinkToFit="1"/>
    </xf>
    <xf numFmtId="0" fontId="31" fillId="4" borderId="0" xfId="0" applyFont="1" applyFill="1" applyAlignment="1">
      <alignment vertical="center"/>
    </xf>
    <xf numFmtId="0" fontId="34" fillId="0" borderId="45" xfId="0" applyFont="1" applyBorder="1" applyAlignment="1">
      <alignment horizontal="center" vertical="center"/>
    </xf>
    <xf numFmtId="176" fontId="18" fillId="2" borderId="10" xfId="5" applyNumberFormat="1" applyFont="1" applyFill="1" applyBorder="1" applyAlignment="1">
      <alignment horizontal="right" vertical="center" shrinkToFit="1"/>
    </xf>
    <xf numFmtId="38" fontId="27" fillId="0" borderId="12" xfId="5" applyFont="1" applyBorder="1" applyAlignment="1">
      <alignment horizontal="right" vertical="center" shrinkToFit="1"/>
    </xf>
    <xf numFmtId="176" fontId="18" fillId="4" borderId="10" xfId="5" applyNumberFormat="1" applyFont="1" applyFill="1" applyBorder="1" applyAlignment="1">
      <alignment horizontal="right" vertical="center" shrinkToFit="1"/>
    </xf>
    <xf numFmtId="0" fontId="34" fillId="0" borderId="53" xfId="0" applyFont="1" applyBorder="1" applyAlignment="1">
      <alignment horizontal="center" vertical="center"/>
    </xf>
    <xf numFmtId="38" fontId="27" fillId="0" borderId="30" xfId="5" applyFont="1" applyBorder="1" applyAlignment="1">
      <alignment horizontal="right" vertical="center" shrinkToFit="1"/>
    </xf>
    <xf numFmtId="38" fontId="27" fillId="0" borderId="16" xfId="5" applyFont="1" applyBorder="1" applyAlignment="1">
      <alignment horizontal="right" vertical="center" shrinkToFit="1"/>
    </xf>
    <xf numFmtId="38" fontId="41" fillId="0" borderId="15" xfId="5" applyFont="1" applyBorder="1" applyAlignment="1">
      <alignment horizontal="right" vertical="center" shrinkToFit="1"/>
    </xf>
    <xf numFmtId="38" fontId="41" fillId="0" borderId="53" xfId="5" applyFont="1" applyBorder="1" applyAlignment="1">
      <alignment horizontal="right" vertical="center" shrinkToFit="1"/>
    </xf>
    <xf numFmtId="176" fontId="18" fillId="0" borderId="16" xfId="5" applyNumberFormat="1" applyFont="1" applyBorder="1" applyAlignment="1">
      <alignment horizontal="right" vertical="center" shrinkToFit="1"/>
    </xf>
    <xf numFmtId="38" fontId="41" fillId="0" borderId="46" xfId="5" applyFont="1" applyBorder="1" applyAlignment="1">
      <alignment horizontal="right" vertical="center" shrinkToFit="1"/>
    </xf>
    <xf numFmtId="38" fontId="40" fillId="0" borderId="10" xfId="5" applyFont="1" applyBorder="1" applyAlignment="1">
      <alignment horizontal="right" vertical="center" shrinkToFit="1"/>
    </xf>
    <xf numFmtId="38" fontId="40" fillId="0" borderId="15" xfId="5" applyFont="1" applyBorder="1" applyAlignment="1">
      <alignment horizontal="right" vertical="center" shrinkToFit="1"/>
    </xf>
    <xf numFmtId="38" fontId="40" fillId="0" borderId="46" xfId="5" applyFont="1" applyBorder="1" applyAlignment="1">
      <alignment horizontal="right" vertical="center" shrinkToFit="1"/>
    </xf>
    <xf numFmtId="0" fontId="34" fillId="0" borderId="45" xfId="0" applyFont="1" applyBorder="1" applyAlignment="1">
      <alignment vertical="center" textRotation="255"/>
    </xf>
    <xf numFmtId="0" fontId="34" fillId="0" borderId="53" xfId="0" applyFont="1" applyBorder="1" applyAlignment="1">
      <alignment vertical="center" textRotation="255"/>
    </xf>
    <xf numFmtId="0" fontId="34" fillId="4" borderId="0" xfId="0" applyFont="1" applyFill="1" applyAlignment="1">
      <alignment vertical="center" textRotation="255"/>
    </xf>
    <xf numFmtId="0" fontId="26" fillId="0" borderId="0" xfId="0" applyFont="1"/>
    <xf numFmtId="0" fontId="25" fillId="0" borderId="20" xfId="0" applyFont="1" applyBorder="1" applyAlignment="1">
      <alignment vertical="top"/>
    </xf>
    <xf numFmtId="0" fontId="25" fillId="0" borderId="37" xfId="0" applyFont="1" applyBorder="1" applyAlignment="1">
      <alignment vertical="top"/>
    </xf>
    <xf numFmtId="0" fontId="25" fillId="0" borderId="1" xfId="0" applyFont="1" applyBorder="1" applyAlignment="1">
      <alignment vertical="top"/>
    </xf>
    <xf numFmtId="0" fontId="46" fillId="0" borderId="0" xfId="0" applyFont="1" applyAlignment="1">
      <alignment vertical="top" wrapText="1" shrinkToFit="1"/>
    </xf>
    <xf numFmtId="0" fontId="25" fillId="0" borderId="78" xfId="0" applyFont="1" applyBorder="1" applyAlignment="1">
      <alignment horizontal="left" vertical="top"/>
    </xf>
    <xf numFmtId="0" fontId="25" fillId="0" borderId="1" xfId="0" applyFont="1" applyBorder="1" applyAlignment="1">
      <alignment horizontal="left" vertical="top"/>
    </xf>
    <xf numFmtId="0" fontId="25" fillId="0" borderId="79" xfId="0" applyFont="1" applyBorder="1" applyAlignment="1">
      <alignment horizontal="left" vertical="top"/>
    </xf>
    <xf numFmtId="0" fontId="25" fillId="0" borderId="34" xfId="0" applyFont="1" applyBorder="1" applyAlignment="1">
      <alignment horizontal="left" vertical="top"/>
    </xf>
    <xf numFmtId="0" fontId="25" fillId="0" borderId="35" xfId="0" applyFont="1" applyBorder="1" applyAlignment="1">
      <alignment horizontal="left" vertical="top"/>
    </xf>
    <xf numFmtId="0" fontId="25" fillId="0" borderId="20" xfId="0" applyFont="1" applyBorder="1" applyAlignment="1">
      <alignment horizontal="left" vertical="top"/>
    </xf>
    <xf numFmtId="0" fontId="25" fillId="0" borderId="0" xfId="0" applyFont="1" applyAlignment="1">
      <alignment vertical="top" wrapText="1" shrinkToFit="1"/>
    </xf>
    <xf numFmtId="0" fontId="32" fillId="8" borderId="7" xfId="0" applyFont="1" applyFill="1" applyBorder="1" applyAlignment="1">
      <alignment horizontal="center" vertical="center" shrinkToFit="1"/>
    </xf>
    <xf numFmtId="38" fontId="47" fillId="0" borderId="14" xfId="0" applyNumberFormat="1" applyFont="1" applyBorder="1" applyAlignment="1">
      <alignment shrinkToFit="1"/>
    </xf>
    <xf numFmtId="38" fontId="39" fillId="4" borderId="80" xfId="5" applyFont="1" applyFill="1" applyBorder="1" applyAlignment="1">
      <alignment horizontal="right" vertical="center" shrinkToFit="1"/>
    </xf>
    <xf numFmtId="0" fontId="46" fillId="0" borderId="0" xfId="0" applyFont="1" applyAlignment="1">
      <alignment shrinkToFit="1"/>
    </xf>
    <xf numFmtId="38" fontId="34" fillId="0" borderId="17" xfId="5" applyFont="1" applyBorder="1" applyAlignment="1">
      <alignment horizontal="left" vertical="center" indent="1"/>
    </xf>
    <xf numFmtId="38" fontId="34" fillId="4" borderId="17" xfId="5" applyFont="1" applyFill="1" applyBorder="1" applyAlignment="1" applyProtection="1">
      <alignment horizontal="left" vertical="center" indent="1"/>
      <protection locked="0"/>
    </xf>
    <xf numFmtId="0" fontId="34" fillId="0" borderId="21" xfId="0" applyFont="1" applyBorder="1" applyAlignment="1">
      <alignment horizontal="left" vertical="center" indent="1"/>
    </xf>
    <xf numFmtId="38" fontId="34" fillId="0" borderId="21" xfId="5" applyFont="1" applyBorder="1" applyAlignment="1">
      <alignment horizontal="left" vertical="center" indent="1"/>
    </xf>
    <xf numFmtId="38" fontId="34" fillId="0" borderId="28" xfId="5" applyFont="1" applyBorder="1" applyAlignment="1">
      <alignment horizontal="left" vertical="center" indent="1"/>
    </xf>
    <xf numFmtId="38" fontId="34" fillId="0" borderId="29" xfId="5" applyFont="1" applyBorder="1" applyAlignment="1">
      <alignment horizontal="left" vertical="center" indent="1"/>
    </xf>
    <xf numFmtId="38" fontId="48" fillId="4" borderId="13" xfId="5" applyFont="1" applyFill="1" applyBorder="1" applyAlignment="1" applyProtection="1">
      <alignment horizontal="left" vertical="center" indent="1"/>
      <protection locked="0"/>
    </xf>
    <xf numFmtId="38" fontId="48" fillId="4" borderId="17" xfId="5" applyFont="1" applyFill="1" applyBorder="1" applyAlignment="1" applyProtection="1">
      <alignment horizontal="left" vertical="center"/>
      <protection locked="0"/>
    </xf>
    <xf numFmtId="38" fontId="48" fillId="4" borderId="17" xfId="5" applyFont="1" applyFill="1" applyBorder="1" applyAlignment="1" applyProtection="1">
      <alignment horizontal="left" vertical="center" indent="1"/>
      <protection locked="0"/>
    </xf>
    <xf numFmtId="38" fontId="34" fillId="4" borderId="17" xfId="5" applyFont="1" applyFill="1" applyBorder="1" applyAlignment="1">
      <alignment horizontal="left" vertical="center" indent="1"/>
    </xf>
    <xf numFmtId="38" fontId="48" fillId="4" borderId="28" xfId="5" applyFont="1" applyFill="1" applyBorder="1" applyAlignment="1" applyProtection="1">
      <alignment horizontal="left" vertical="center" indent="1"/>
      <protection locked="0"/>
    </xf>
    <xf numFmtId="38" fontId="34" fillId="4" borderId="29" xfId="5" applyFont="1" applyFill="1" applyBorder="1" applyAlignment="1">
      <alignment horizontal="left" vertical="center" indent="1"/>
    </xf>
    <xf numFmtId="38" fontId="34" fillId="4" borderId="13" xfId="5" applyFont="1" applyFill="1" applyBorder="1" applyAlignment="1">
      <alignment horizontal="left" vertical="center" indent="1"/>
    </xf>
    <xf numFmtId="38" fontId="34" fillId="4" borderId="28" xfId="5" applyFont="1" applyFill="1" applyBorder="1" applyAlignment="1">
      <alignment horizontal="left" vertical="center" indent="1"/>
    </xf>
    <xf numFmtId="38" fontId="48" fillId="4" borderId="21" xfId="5" applyFont="1" applyFill="1" applyBorder="1" applyAlignment="1">
      <alignment horizontal="left" vertical="center" indent="1"/>
    </xf>
    <xf numFmtId="38" fontId="48" fillId="4" borderId="29" xfId="5" applyFont="1" applyFill="1" applyBorder="1" applyAlignment="1">
      <alignment horizontal="left" vertical="center" indent="1"/>
    </xf>
    <xf numFmtId="0" fontId="34" fillId="0" borderId="43" xfId="0" applyFont="1" applyBorder="1" applyAlignment="1">
      <alignment horizontal="center" vertical="center" shrinkToFit="1"/>
    </xf>
    <xf numFmtId="38" fontId="34" fillId="6" borderId="49" xfId="5" applyFont="1" applyFill="1" applyBorder="1" applyAlignment="1">
      <alignment horizontal="center" vertical="center" shrinkToFit="1"/>
    </xf>
    <xf numFmtId="38" fontId="48" fillId="4" borderId="17" xfId="5" applyFont="1" applyFill="1" applyBorder="1" applyAlignment="1">
      <alignment horizontal="distributed" vertical="center"/>
    </xf>
    <xf numFmtId="0" fontId="48" fillId="4" borderId="29" xfId="0" applyFont="1" applyFill="1" applyBorder="1" applyAlignment="1" applyProtection="1">
      <alignment vertical="center"/>
      <protection locked="0"/>
    </xf>
    <xf numFmtId="0" fontId="34" fillId="0" borderId="4" xfId="0" applyFont="1" applyBorder="1" applyAlignment="1">
      <alignment horizontal="center" vertical="center" shrinkToFit="1"/>
    </xf>
    <xf numFmtId="38" fontId="34" fillId="0" borderId="28" xfId="5" applyFont="1" applyBorder="1" applyAlignment="1">
      <alignment horizontal="center" vertical="center" shrinkToFit="1"/>
    </xf>
    <xf numFmtId="38" fontId="25" fillId="0" borderId="17" xfId="5" applyFont="1" applyBorder="1" applyAlignment="1">
      <alignment horizontal="center" vertical="center" shrinkToFit="1"/>
    </xf>
    <xf numFmtId="38" fontId="50" fillId="0" borderId="17" xfId="5" applyFont="1" applyBorder="1" applyAlignment="1">
      <alignment horizontal="center" vertical="center" shrinkToFit="1"/>
    </xf>
    <xf numFmtId="38" fontId="51" fillId="0" borderId="17" xfId="6" applyFont="1" applyBorder="1" applyAlignment="1">
      <alignment horizontal="center" vertical="center" shrinkToFit="1"/>
    </xf>
    <xf numFmtId="38" fontId="34" fillId="0" borderId="17" xfId="5" applyFont="1" applyBorder="1" applyAlignment="1">
      <alignment horizontal="center" vertical="center" shrinkToFit="1"/>
    </xf>
    <xf numFmtId="38" fontId="34" fillId="0" borderId="29" xfId="5" applyFont="1" applyBorder="1" applyAlignment="1">
      <alignment horizontal="center" vertical="center" shrinkToFit="1"/>
    </xf>
    <xf numFmtId="38" fontId="34" fillId="0" borderId="43" xfId="5" applyFont="1" applyBorder="1" applyAlignment="1">
      <alignment horizontal="center" vertical="center" shrinkToFit="1"/>
    </xf>
    <xf numFmtId="38" fontId="25" fillId="0" borderId="17" xfId="5" applyFont="1" applyBorder="1" applyAlignment="1">
      <alignment horizontal="left" vertical="center" indent="1"/>
    </xf>
    <xf numFmtId="0" fontId="25" fillId="0" borderId="17" xfId="0" applyFont="1" applyBorder="1" applyAlignment="1">
      <alignment horizontal="left" vertical="center" indent="1"/>
    </xf>
    <xf numFmtId="38" fontId="25" fillId="0" borderId="29" xfId="5" applyFont="1" applyBorder="1" applyAlignment="1">
      <alignment horizontal="left" vertical="center" indent="1"/>
    </xf>
    <xf numFmtId="38" fontId="48" fillId="0" borderId="17" xfId="5" applyFont="1" applyBorder="1" applyAlignment="1">
      <alignment horizontal="left" vertical="center" indent="1"/>
    </xf>
    <xf numFmtId="38" fontId="48" fillId="0" borderId="28" xfId="5" applyFont="1" applyBorder="1" applyAlignment="1">
      <alignment vertical="center"/>
    </xf>
    <xf numFmtId="38" fontId="48" fillId="4" borderId="17" xfId="5" applyFont="1" applyFill="1" applyBorder="1" applyAlignment="1">
      <alignment horizontal="left" vertical="center" indent="1"/>
    </xf>
    <xf numFmtId="38" fontId="48" fillId="0" borderId="28" xfId="5" applyFont="1" applyBorder="1" applyAlignment="1">
      <alignment horizontal="left" vertical="center" indent="1"/>
    </xf>
    <xf numFmtId="38" fontId="49" fillId="0" borderId="29" xfId="5" applyFont="1" applyBorder="1" applyAlignment="1">
      <alignment horizontal="center" vertical="center" shrinkToFit="1"/>
    </xf>
    <xf numFmtId="38" fontId="49" fillId="0" borderId="17" xfId="5" applyFont="1" applyBorder="1" applyAlignment="1">
      <alignment horizontal="center" vertical="center" shrinkToFit="1"/>
    </xf>
    <xf numFmtId="38" fontId="34" fillId="0" borderId="16" xfId="5" applyFont="1" applyBorder="1" applyAlignment="1">
      <alignment horizontal="center" vertical="center" shrinkToFit="1"/>
    </xf>
    <xf numFmtId="38" fontId="34" fillId="0" borderId="30" xfId="5" applyFont="1" applyBorder="1" applyAlignment="1">
      <alignment horizontal="center" vertical="center" shrinkToFit="1"/>
    </xf>
    <xf numFmtId="38" fontId="34" fillId="0" borderId="12" xfId="5" applyFont="1" applyBorder="1" applyAlignment="1">
      <alignment horizontal="center" vertical="center" shrinkToFit="1"/>
    </xf>
    <xf numFmtId="38" fontId="34" fillId="0" borderId="4" xfId="5" applyFont="1" applyBorder="1" applyAlignment="1">
      <alignment horizontal="center" vertical="center" shrinkToFit="1"/>
    </xf>
    <xf numFmtId="38" fontId="48" fillId="4" borderId="17" xfId="5" applyFont="1" applyFill="1" applyBorder="1" applyAlignment="1">
      <alignment horizontal="left" vertical="top" indent="1"/>
    </xf>
    <xf numFmtId="0" fontId="50" fillId="4" borderId="17" xfId="0" applyFont="1" applyFill="1" applyBorder="1" applyAlignment="1">
      <alignment horizontal="left" vertical="center" indent="1"/>
    </xf>
    <xf numFmtId="38" fontId="25" fillId="0" borderId="29" xfId="5" applyFont="1" applyBorder="1" applyAlignment="1">
      <alignment horizontal="center" vertical="center" shrinkToFit="1"/>
    </xf>
    <xf numFmtId="0" fontId="25" fillId="0" borderId="29" xfId="0" applyFont="1" applyBorder="1" applyAlignment="1">
      <alignment horizontal="center" vertical="center" shrinkToFit="1"/>
    </xf>
    <xf numFmtId="38" fontId="25" fillId="4" borderId="13" xfId="6" applyFont="1" applyFill="1" applyBorder="1" applyAlignment="1">
      <alignment horizontal="left" vertical="center" indent="1"/>
    </xf>
    <xf numFmtId="38" fontId="49" fillId="0" borderId="29" xfId="5" applyFont="1" applyBorder="1" applyAlignment="1">
      <alignment vertical="center"/>
    </xf>
    <xf numFmtId="38" fontId="48" fillId="4" borderId="17" xfId="5" applyFont="1" applyFill="1" applyBorder="1" applyAlignment="1">
      <alignment vertical="center"/>
    </xf>
    <xf numFmtId="38" fontId="48" fillId="0" borderId="17" xfId="5" applyFont="1" applyBorder="1" applyAlignment="1">
      <alignment vertical="center"/>
    </xf>
    <xf numFmtId="38" fontId="49" fillId="0" borderId="29" xfId="5" applyFont="1" applyBorder="1" applyAlignment="1">
      <alignment vertical="center" shrinkToFit="1"/>
    </xf>
    <xf numFmtId="0" fontId="34" fillId="0" borderId="17" xfId="0" applyFont="1" applyBorder="1" applyAlignment="1">
      <alignment horizontal="center" vertical="center" shrinkToFit="1"/>
    </xf>
    <xf numFmtId="38" fontId="34" fillId="4" borderId="17" xfId="5" applyFont="1" applyFill="1" applyBorder="1" applyAlignment="1">
      <alignment horizontal="center" vertical="center" shrinkToFit="1"/>
    </xf>
    <xf numFmtId="0" fontId="34" fillId="0" borderId="28" xfId="0" applyFont="1" applyBorder="1" applyAlignment="1">
      <alignment horizontal="center" vertical="center" shrinkToFit="1"/>
    </xf>
    <xf numFmtId="38" fontId="48" fillId="0" borderId="17" xfId="5" applyFont="1" applyBorder="1" applyAlignment="1" applyProtection="1">
      <alignment horizontal="left" vertical="center" indent="1"/>
      <protection locked="0"/>
    </xf>
    <xf numFmtId="38" fontId="34" fillId="4" borderId="29" xfId="5" applyFont="1" applyFill="1" applyBorder="1" applyAlignment="1">
      <alignment horizontal="distributed" vertical="center" indent="1"/>
    </xf>
    <xf numFmtId="0" fontId="48" fillId="0" borderId="17" xfId="0" applyFont="1" applyBorder="1" applyAlignment="1">
      <alignment vertical="center"/>
    </xf>
    <xf numFmtId="0" fontId="25" fillId="0" borderId="17" xfId="0" applyFont="1" applyBorder="1" applyAlignment="1">
      <alignment horizontal="left" vertical="center" shrinkToFit="1"/>
    </xf>
    <xf numFmtId="38" fontId="48" fillId="4" borderId="64" xfId="5" applyFont="1" applyFill="1" applyBorder="1" applyAlignment="1" applyProtection="1">
      <alignment vertical="center"/>
      <protection locked="0"/>
    </xf>
    <xf numFmtId="38" fontId="48" fillId="0" borderId="17" xfId="6" applyFont="1" applyBorder="1" applyAlignment="1" applyProtection="1">
      <alignment horizontal="left" vertical="center"/>
      <protection locked="0"/>
    </xf>
    <xf numFmtId="38" fontId="48" fillId="4" borderId="17" xfId="6" applyFont="1" applyFill="1" applyBorder="1" applyAlignment="1" applyProtection="1">
      <alignment horizontal="left" vertical="center"/>
      <protection locked="0"/>
    </xf>
    <xf numFmtId="38" fontId="49" fillId="0" borderId="28" xfId="5" applyFont="1" applyBorder="1" applyAlignment="1">
      <alignment horizontal="center" vertical="center" shrinkToFit="1"/>
    </xf>
    <xf numFmtId="38" fontId="48" fillId="4" borderId="21" xfId="5" applyFont="1" applyFill="1" applyBorder="1" applyAlignment="1" applyProtection="1">
      <alignment horizontal="left" vertical="center"/>
      <protection locked="0"/>
    </xf>
    <xf numFmtId="0" fontId="34" fillId="4" borderId="17" xfId="0" applyFont="1" applyFill="1" applyBorder="1" applyAlignment="1">
      <alignment horizontal="distributed" vertical="center"/>
    </xf>
    <xf numFmtId="0" fontId="34" fillId="4" borderId="29" xfId="0" applyFont="1" applyFill="1" applyBorder="1" applyAlignment="1" applyProtection="1">
      <alignment horizontal="distributed" vertical="center" indent="1"/>
      <protection locked="0"/>
    </xf>
    <xf numFmtId="0" fontId="25" fillId="0" borderId="17" xfId="0" applyFont="1" applyBorder="1" applyAlignment="1">
      <alignment horizontal="center" vertical="center" shrinkToFit="1"/>
    </xf>
    <xf numFmtId="0" fontId="48" fillId="0" borderId="28" xfId="0" applyFont="1" applyBorder="1" applyAlignment="1">
      <alignment horizontal="left" vertical="center"/>
    </xf>
    <xf numFmtId="38" fontId="48" fillId="0" borderId="17" xfId="5" applyFont="1" applyBorder="1" applyAlignment="1">
      <alignment horizontal="distributed" vertical="center"/>
    </xf>
    <xf numFmtId="0" fontId="25" fillId="0" borderId="28" xfId="0" applyFont="1" applyBorder="1" applyAlignment="1">
      <alignment horizontal="left" vertical="center" shrinkToFit="1"/>
    </xf>
    <xf numFmtId="38" fontId="48" fillId="0" borderId="17" xfId="5" applyFont="1" applyBorder="1" applyAlignment="1">
      <alignment horizontal="distributed" vertical="center" shrinkToFit="1"/>
    </xf>
    <xf numFmtId="0" fontId="48" fillId="0" borderId="17" xfId="0" applyFont="1" applyBorder="1" applyAlignment="1">
      <alignment horizontal="distributed" vertical="center" shrinkToFit="1"/>
    </xf>
    <xf numFmtId="38" fontId="25" fillId="0" borderId="13" xfId="6" applyFont="1" applyBorder="1" applyAlignment="1">
      <alignment horizontal="left" vertical="center"/>
    </xf>
    <xf numFmtId="0" fontId="25" fillId="0" borderId="0" xfId="0" applyFont="1" applyAlignment="1">
      <alignment shrinkToFit="1"/>
    </xf>
    <xf numFmtId="0" fontId="25" fillId="0" borderId="81" xfId="0" applyFont="1" applyBorder="1" applyAlignment="1">
      <alignment horizontal="center" vertical="center" shrinkToFit="1"/>
    </xf>
    <xf numFmtId="38" fontId="43" fillId="3" borderId="51" xfId="0" applyNumberFormat="1" applyFont="1" applyFill="1" applyBorder="1" applyAlignment="1">
      <alignment vertical="center" shrinkToFit="1"/>
    </xf>
    <xf numFmtId="177" fontId="29" fillId="0" borderId="6" xfId="0" applyNumberFormat="1" applyFont="1" applyBorder="1" applyAlignment="1">
      <alignment horizontal="left" vertical="center"/>
    </xf>
    <xf numFmtId="0" fontId="26" fillId="0" borderId="5" xfId="0" applyFont="1" applyBorder="1" applyAlignment="1">
      <alignment horizontal="center" vertical="center" shrinkToFit="1"/>
    </xf>
    <xf numFmtId="38" fontId="24" fillId="0" borderId="4" xfId="9" applyFont="1" applyBorder="1" applyAlignment="1">
      <alignment horizontal="centerContinuous" vertical="center"/>
    </xf>
    <xf numFmtId="38" fontId="36" fillId="0" borderId="3" xfId="9" applyFont="1" applyBorder="1" applyAlignment="1">
      <alignment horizontal="centerContinuous" vertical="center"/>
    </xf>
    <xf numFmtId="38" fontId="55" fillId="0" borderId="28" xfId="6" applyFont="1" applyBorder="1" applyAlignment="1">
      <alignment horizontal="left" vertical="center" indent="1"/>
    </xf>
    <xf numFmtId="176" fontId="23" fillId="0" borderId="7" xfId="0" applyNumberFormat="1" applyFont="1" applyBorder="1" applyAlignment="1">
      <alignment vertical="center"/>
    </xf>
    <xf numFmtId="38" fontId="29" fillId="6" borderId="3" xfId="5" applyFont="1" applyFill="1" applyBorder="1" applyAlignment="1">
      <alignment horizontal="centerContinuous" vertical="center" shrinkToFit="1"/>
    </xf>
    <xf numFmtId="0" fontId="29" fillId="6" borderId="3" xfId="0" applyFont="1" applyFill="1" applyBorder="1" applyAlignment="1">
      <alignment horizontal="centerContinuous" vertical="center" shrinkToFit="1"/>
    </xf>
    <xf numFmtId="38" fontId="29" fillId="6" borderId="3" xfId="5" applyFont="1" applyFill="1" applyBorder="1" applyAlignment="1">
      <alignment horizontal="center" vertical="center" shrinkToFit="1"/>
    </xf>
    <xf numFmtId="0" fontId="29" fillId="6" borderId="3" xfId="0" applyFont="1" applyFill="1" applyBorder="1" applyAlignment="1">
      <alignment horizontal="center" vertical="center" shrinkToFit="1"/>
    </xf>
    <xf numFmtId="0" fontId="29" fillId="6" borderId="5" xfId="0" applyFont="1" applyFill="1" applyBorder="1" applyAlignment="1">
      <alignment horizontal="center" vertical="center" shrinkToFit="1"/>
    </xf>
    <xf numFmtId="38" fontId="34" fillId="6" borderId="3" xfId="5" applyFont="1" applyFill="1" applyBorder="1" applyAlignment="1">
      <alignment horizontal="center" vertical="center" shrinkToFit="1"/>
    </xf>
    <xf numFmtId="176" fontId="23" fillId="0" borderId="4" xfId="0" applyNumberFormat="1" applyFont="1" applyBorder="1" applyAlignment="1">
      <alignment vertical="center"/>
    </xf>
    <xf numFmtId="38" fontId="57" fillId="6" borderId="4" xfId="5" applyFont="1" applyFill="1" applyBorder="1" applyAlignment="1">
      <alignment horizontal="centerContinuous" vertical="center" shrinkToFit="1"/>
    </xf>
    <xf numFmtId="38" fontId="57" fillId="6" borderId="49" xfId="5" applyFont="1" applyFill="1" applyBorder="1" applyAlignment="1">
      <alignment horizontal="centerContinuous" vertical="center" shrinkToFit="1"/>
    </xf>
    <xf numFmtId="0" fontId="59" fillId="0" borderId="0" xfId="0" applyFont="1" applyAlignment="1">
      <alignment shrinkToFit="1"/>
    </xf>
    <xf numFmtId="0" fontId="62" fillId="6" borderId="5" xfId="0" applyFont="1" applyFill="1" applyBorder="1" applyAlignment="1">
      <alignment horizontal="center" vertical="center" shrinkToFit="1"/>
    </xf>
    <xf numFmtId="38" fontId="61" fillId="0" borderId="26" xfId="5" applyFont="1" applyBorder="1" applyAlignment="1">
      <alignment horizontal="right" vertical="center" shrinkToFit="1"/>
    </xf>
    <xf numFmtId="0" fontId="57" fillId="0" borderId="0" xfId="0" applyFont="1" applyAlignment="1">
      <alignment shrinkToFit="1"/>
    </xf>
    <xf numFmtId="38" fontId="61" fillId="0" borderId="25" xfId="5" applyFont="1" applyBorder="1" applyAlignment="1">
      <alignment horizontal="right" vertical="center" shrinkToFit="1"/>
    </xf>
    <xf numFmtId="0" fontId="56" fillId="0" borderId="0" xfId="0" applyFont="1" applyAlignment="1">
      <alignment shrinkToFit="1"/>
    </xf>
    <xf numFmtId="38" fontId="64" fillId="0" borderId="5" xfId="5" applyFont="1" applyBorder="1" applyAlignment="1">
      <alignment horizontal="centerContinuous" vertical="center"/>
    </xf>
    <xf numFmtId="38" fontId="65" fillId="0" borderId="53" xfId="4" applyFont="1" applyBorder="1"/>
    <xf numFmtId="0" fontId="21" fillId="0" borderId="0" xfId="0" applyFont="1" applyAlignment="1">
      <alignment horizontal="centerContinuous" vertical="center"/>
    </xf>
    <xf numFmtId="0" fontId="22" fillId="0" borderId="40" xfId="0" applyFont="1" applyBorder="1" applyAlignment="1">
      <alignment shrinkToFit="1"/>
    </xf>
    <xf numFmtId="0" fontId="25" fillId="0" borderId="0" xfId="0" applyFont="1" applyAlignment="1">
      <alignment horizontal="left" vertical="top"/>
    </xf>
    <xf numFmtId="0" fontId="25" fillId="0" borderId="0" xfId="0" applyFont="1" applyAlignment="1">
      <alignment vertical="top"/>
    </xf>
    <xf numFmtId="38" fontId="66" fillId="0" borderId="5" xfId="5" applyFont="1" applyBorder="1" applyAlignment="1">
      <alignment horizontal="centerContinuous" vertical="center"/>
    </xf>
    <xf numFmtId="38" fontId="49" fillId="0" borderId="28" xfId="5" applyFont="1" applyBorder="1" applyAlignment="1">
      <alignment vertical="center"/>
    </xf>
    <xf numFmtId="38" fontId="49" fillId="0" borderId="17" xfId="5" applyFont="1" applyBorder="1" applyAlignment="1">
      <alignment vertical="center"/>
    </xf>
    <xf numFmtId="38" fontId="48" fillId="0" borderId="17" xfId="6" applyFont="1" applyBorder="1" applyAlignment="1" applyProtection="1">
      <alignment vertical="center"/>
      <protection locked="0"/>
    </xf>
    <xf numFmtId="0" fontId="54" fillId="0" borderId="0" xfId="0" applyFont="1" applyAlignment="1">
      <alignment horizontal="centerContinuous" vertical="center"/>
    </xf>
    <xf numFmtId="38" fontId="31" fillId="4" borderId="28" xfId="5" applyFont="1" applyFill="1" applyBorder="1" applyAlignment="1">
      <alignment vertical="center"/>
    </xf>
    <xf numFmtId="38" fontId="31" fillId="4" borderId="17" xfId="5" applyFont="1" applyFill="1" applyBorder="1" applyAlignment="1">
      <alignment vertical="center"/>
    </xf>
    <xf numFmtId="0" fontId="31" fillId="4" borderId="17" xfId="0" applyFont="1" applyFill="1" applyBorder="1" applyAlignment="1">
      <alignment vertical="center"/>
    </xf>
    <xf numFmtId="0" fontId="31" fillId="4" borderId="17" xfId="0" applyFont="1" applyFill="1" applyBorder="1" applyAlignment="1" applyProtection="1">
      <alignment vertical="center"/>
      <protection locked="0"/>
    </xf>
    <xf numFmtId="38" fontId="31" fillId="4" borderId="17" xfId="5" applyFont="1" applyFill="1" applyBorder="1" applyAlignment="1" applyProtection="1">
      <alignment vertical="center"/>
      <protection locked="0"/>
    </xf>
    <xf numFmtId="38" fontId="31" fillId="4" borderId="17" xfId="6" applyFont="1" applyFill="1" applyBorder="1" applyAlignment="1" applyProtection="1">
      <alignment vertical="center"/>
      <protection locked="0"/>
    </xf>
    <xf numFmtId="38" fontId="31" fillId="4" borderId="21" xfId="5" applyFont="1" applyFill="1" applyBorder="1" applyAlignment="1" applyProtection="1">
      <alignment vertical="center"/>
      <protection locked="0"/>
    </xf>
    <xf numFmtId="0" fontId="31" fillId="4" borderId="28" xfId="0" applyFont="1" applyFill="1" applyBorder="1" applyAlignment="1" applyProtection="1">
      <alignment vertical="center"/>
      <protection locked="0"/>
    </xf>
    <xf numFmtId="0" fontId="31" fillId="4" borderId="29" xfId="0" applyFont="1" applyFill="1" applyBorder="1" applyAlignment="1" applyProtection="1">
      <alignment vertical="center"/>
      <protection locked="0"/>
    </xf>
    <xf numFmtId="38" fontId="31" fillId="0" borderId="13" xfId="6" applyFont="1" applyBorder="1" applyAlignment="1">
      <alignment vertical="center"/>
    </xf>
    <xf numFmtId="38" fontId="31" fillId="0" borderId="17" xfId="5" applyFont="1" applyBorder="1" applyAlignment="1">
      <alignment vertical="center"/>
    </xf>
    <xf numFmtId="0" fontId="31" fillId="0" borderId="21" xfId="0" applyFont="1" applyBorder="1" applyAlignment="1" applyProtection="1">
      <alignment vertical="center"/>
      <protection locked="0"/>
    </xf>
    <xf numFmtId="38" fontId="31" fillId="4" borderId="28" xfId="5" applyFont="1" applyFill="1" applyBorder="1" applyAlignment="1" applyProtection="1">
      <alignment vertical="center"/>
      <protection locked="0"/>
    </xf>
    <xf numFmtId="38" fontId="31" fillId="4" borderId="29" xfId="5" applyFont="1" applyFill="1" applyBorder="1" applyAlignment="1">
      <alignment vertical="center"/>
    </xf>
    <xf numFmtId="38" fontId="31" fillId="4" borderId="13" xfId="5" applyFont="1" applyFill="1" applyBorder="1" applyAlignment="1">
      <alignment vertical="center"/>
    </xf>
    <xf numFmtId="38" fontId="69" fillId="4" borderId="21" xfId="5" applyFont="1" applyFill="1" applyBorder="1" applyAlignment="1">
      <alignment vertical="center"/>
    </xf>
    <xf numFmtId="38" fontId="31" fillId="4" borderId="21" xfId="5" applyFont="1" applyFill="1" applyBorder="1" applyAlignment="1">
      <alignment vertical="center"/>
    </xf>
    <xf numFmtId="38" fontId="31" fillId="0" borderId="17" xfId="5" applyFont="1" applyBorder="1" applyAlignment="1">
      <alignment horizontal="left" vertical="center" indent="1"/>
    </xf>
    <xf numFmtId="0" fontId="31" fillId="0" borderId="17" xfId="0" applyFont="1" applyBorder="1" applyAlignment="1">
      <alignment horizontal="left" vertical="center" indent="1"/>
    </xf>
    <xf numFmtId="0" fontId="31" fillId="0" borderId="21" xfId="0" applyFont="1" applyBorder="1" applyAlignment="1">
      <alignment horizontal="left" vertical="center" indent="1"/>
    </xf>
    <xf numFmtId="0" fontId="31" fillId="0" borderId="28" xfId="0" applyFont="1" applyBorder="1" applyAlignment="1">
      <alignment horizontal="left" vertical="center" indent="1"/>
    </xf>
    <xf numFmtId="0" fontId="31" fillId="0" borderId="29" xfId="0" applyFont="1" applyBorder="1" applyAlignment="1">
      <alignment horizontal="left" vertical="center" indent="1"/>
    </xf>
    <xf numFmtId="0" fontId="68" fillId="4" borderId="13" xfId="0" applyFont="1" applyFill="1" applyBorder="1" applyAlignment="1" applyProtection="1">
      <alignment horizontal="left" vertical="center"/>
      <protection locked="0"/>
    </xf>
    <xf numFmtId="38" fontId="31" fillId="4" borderId="17" xfId="5" applyFont="1" applyFill="1" applyBorder="1" applyAlignment="1">
      <alignment horizontal="left" vertical="center" indent="1"/>
    </xf>
    <xf numFmtId="38" fontId="31" fillId="4" borderId="28" xfId="5" applyFont="1" applyFill="1" applyBorder="1" applyAlignment="1">
      <alignment horizontal="left" vertical="center" indent="1"/>
    </xf>
    <xf numFmtId="38" fontId="31" fillId="4" borderId="29" xfId="5" applyFont="1" applyFill="1" applyBorder="1" applyAlignment="1">
      <alignment horizontal="left" vertical="center" indent="1"/>
    </xf>
    <xf numFmtId="38" fontId="31" fillId="4" borderId="13" xfId="5" applyFont="1" applyFill="1" applyBorder="1" applyAlignment="1">
      <alignment horizontal="left" vertical="center" indent="1"/>
    </xf>
    <xf numFmtId="38" fontId="31" fillId="0" borderId="17" xfId="6" applyFont="1" applyBorder="1" applyAlignment="1">
      <alignment vertical="center"/>
    </xf>
    <xf numFmtId="0" fontId="46" fillId="0" borderId="28" xfId="0" applyFont="1" applyBorder="1" applyAlignment="1">
      <alignment vertical="center"/>
    </xf>
    <xf numFmtId="0" fontId="46" fillId="0" borderId="17" xfId="0" applyFont="1" applyBorder="1" applyAlignment="1">
      <alignment vertical="center"/>
    </xf>
    <xf numFmtId="0" fontId="46" fillId="0" borderId="29" xfId="0" applyFont="1" applyBorder="1" applyAlignment="1">
      <alignment horizontal="left" vertical="center" shrinkToFit="1"/>
    </xf>
    <xf numFmtId="0" fontId="46" fillId="0" borderId="28" xfId="0" applyFont="1" applyBorder="1" applyAlignment="1">
      <alignment horizontal="distributed" vertical="center" shrinkToFit="1"/>
    </xf>
    <xf numFmtId="38" fontId="68" fillId="0" borderId="17" xfId="5" applyFont="1" applyBorder="1" applyAlignment="1">
      <alignment vertical="center"/>
    </xf>
    <xf numFmtId="0" fontId="46" fillId="4" borderId="17" xfId="0" applyFont="1" applyFill="1" applyBorder="1" applyAlignment="1">
      <alignment horizontal="distributed" vertical="center" shrinkToFit="1"/>
    </xf>
    <xf numFmtId="0" fontId="46" fillId="4" borderId="17" xfId="0" applyFont="1" applyFill="1" applyBorder="1" applyAlignment="1">
      <alignment horizontal="center" vertical="center" shrinkToFit="1"/>
    </xf>
    <xf numFmtId="0" fontId="46" fillId="0" borderId="17" xfId="0" applyFont="1" applyBorder="1" applyAlignment="1">
      <alignment horizontal="center" vertical="center" shrinkToFit="1"/>
    </xf>
    <xf numFmtId="38" fontId="46" fillId="0" borderId="29" xfId="5" applyFont="1" applyBorder="1" applyAlignment="1">
      <alignment horizontal="center" vertical="center" shrinkToFit="1"/>
    </xf>
    <xf numFmtId="0" fontId="46" fillId="0" borderId="17" xfId="0" applyFont="1" applyBorder="1" applyAlignment="1">
      <alignment horizontal="left" vertical="center" indent="1"/>
    </xf>
    <xf numFmtId="0" fontId="68" fillId="4" borderId="17" xfId="0" applyFont="1" applyFill="1" applyBorder="1" applyAlignment="1">
      <alignment horizontal="left" vertical="center" indent="1"/>
    </xf>
    <xf numFmtId="0" fontId="46" fillId="0" borderId="29" xfId="0" applyFont="1" applyBorder="1" applyAlignment="1">
      <alignment horizontal="left" vertical="center" indent="1"/>
    </xf>
    <xf numFmtId="38" fontId="71" fillId="0" borderId="28" xfId="5" applyFont="1" applyBorder="1" applyAlignment="1">
      <alignment vertical="center"/>
    </xf>
    <xf numFmtId="38" fontId="31" fillId="0" borderId="28" xfId="5" applyFont="1" applyBorder="1" applyAlignment="1">
      <alignment vertical="center"/>
    </xf>
    <xf numFmtId="38" fontId="46" fillId="4" borderId="17" xfId="5" applyFont="1" applyFill="1" applyBorder="1" applyAlignment="1">
      <alignment vertical="center"/>
    </xf>
    <xf numFmtId="38" fontId="46" fillId="0" borderId="17" xfId="5" applyFont="1" applyBorder="1" applyAlignment="1">
      <alignment vertical="center"/>
    </xf>
    <xf numFmtId="38" fontId="46" fillId="4" borderId="17" xfId="6" applyFont="1" applyFill="1" applyBorder="1" applyAlignment="1">
      <alignment vertical="center"/>
    </xf>
    <xf numFmtId="0" fontId="68" fillId="0" borderId="28" xfId="0" applyFont="1" applyBorder="1" applyAlignment="1">
      <alignment vertical="center"/>
    </xf>
    <xf numFmtId="0" fontId="46" fillId="0" borderId="17" xfId="0" applyFont="1" applyBorder="1" applyAlignment="1">
      <alignment horizontal="left" vertical="center" shrinkToFit="1"/>
    </xf>
    <xf numFmtId="38" fontId="46" fillId="0" borderId="28" xfId="5" applyFont="1" applyBorder="1" applyAlignment="1">
      <alignment horizontal="center" vertical="center" shrinkToFit="1"/>
    </xf>
    <xf numFmtId="38" fontId="46" fillId="0" borderId="17" xfId="5" applyFont="1" applyBorder="1" applyAlignment="1">
      <alignment horizontal="center" vertical="center" shrinkToFit="1"/>
    </xf>
    <xf numFmtId="38" fontId="46" fillId="0" borderId="28" xfId="5" applyFont="1" applyBorder="1" applyAlignment="1">
      <alignment vertical="center"/>
    </xf>
    <xf numFmtId="38" fontId="46" fillId="0" borderId="29" xfId="5" applyFont="1" applyBorder="1" applyAlignment="1">
      <alignment vertical="center"/>
    </xf>
    <xf numFmtId="38" fontId="68" fillId="0" borderId="28" xfId="5" applyFont="1" applyBorder="1" applyAlignment="1">
      <alignment vertical="center"/>
    </xf>
    <xf numFmtId="38" fontId="68" fillId="0" borderId="17" xfId="6" applyFont="1" applyBorder="1" applyAlignment="1">
      <alignment vertical="center"/>
    </xf>
    <xf numFmtId="0" fontId="46" fillId="0" borderId="17" xfId="0" applyFont="1" applyBorder="1" applyAlignment="1">
      <alignment horizontal="distributed" vertical="center" indent="1" shrinkToFit="1"/>
    </xf>
    <xf numFmtId="0" fontId="46" fillId="0" borderId="29" xfId="0" applyFont="1" applyBorder="1" applyAlignment="1">
      <alignment horizontal="center" vertical="center" shrinkToFit="1"/>
    </xf>
    <xf numFmtId="0" fontId="46" fillId="4" borderId="28" xfId="0" applyFont="1" applyFill="1" applyBorder="1" applyAlignment="1">
      <alignment vertical="center"/>
    </xf>
    <xf numFmtId="38" fontId="68" fillId="4" borderId="17" xfId="5" applyFont="1" applyFill="1" applyBorder="1" applyAlignment="1">
      <alignment vertical="center"/>
    </xf>
    <xf numFmtId="38" fontId="68" fillId="4" borderId="17" xfId="5" applyFont="1" applyFill="1" applyBorder="1" applyAlignment="1">
      <alignment horizontal="distributed" vertical="center" indent="1"/>
    </xf>
    <xf numFmtId="38" fontId="68" fillId="0" borderId="17" xfId="5" applyFont="1" applyBorder="1" applyAlignment="1">
      <alignment horizontal="left" vertical="center"/>
    </xf>
    <xf numFmtId="0" fontId="68" fillId="0" borderId="29" xfId="0" applyFont="1" applyBorder="1" applyAlignment="1">
      <alignment horizontal="left" vertical="center"/>
    </xf>
    <xf numFmtId="38" fontId="31" fillId="0" borderId="29" xfId="5" applyFont="1" applyBorder="1" applyAlignment="1">
      <alignment horizontal="center" vertical="center" shrinkToFit="1"/>
    </xf>
    <xf numFmtId="38" fontId="46" fillId="4" borderId="21" xfId="5" applyFont="1" applyFill="1" applyBorder="1" applyAlignment="1">
      <alignment vertical="center"/>
    </xf>
    <xf numFmtId="38" fontId="46" fillId="4" borderId="28" xfId="5" applyFont="1" applyFill="1" applyBorder="1" applyAlignment="1">
      <alignment vertical="center"/>
    </xf>
    <xf numFmtId="38" fontId="71" fillId="0" borderId="17" xfId="5" applyFont="1" applyBorder="1" applyAlignment="1">
      <alignment vertical="center"/>
    </xf>
    <xf numFmtId="38" fontId="71" fillId="4" borderId="17" xfId="5" applyFont="1" applyFill="1" applyBorder="1" applyAlignment="1">
      <alignment vertical="center"/>
    </xf>
    <xf numFmtId="38" fontId="68" fillId="4" borderId="29" xfId="5" applyFont="1" applyFill="1" applyBorder="1" applyAlignment="1">
      <alignment vertical="center"/>
    </xf>
    <xf numFmtId="0" fontId="72" fillId="0" borderId="17" xfId="0" applyFont="1" applyBorder="1" applyAlignment="1">
      <alignment vertical="center"/>
    </xf>
    <xf numFmtId="38" fontId="72" fillId="0" borderId="17" xfId="5" applyFont="1" applyBorder="1" applyAlignment="1">
      <alignment vertical="center"/>
    </xf>
    <xf numFmtId="38" fontId="31" fillId="0" borderId="29" xfId="5" applyFont="1" applyBorder="1" applyAlignment="1">
      <alignment vertical="center"/>
    </xf>
    <xf numFmtId="38" fontId="46" fillId="0" borderId="17" xfId="5" applyFont="1" applyBorder="1" applyAlignment="1">
      <alignment horizontal="left" vertical="center" indent="1"/>
    </xf>
    <xf numFmtId="38" fontId="68" fillId="4" borderId="17" xfId="5" applyFont="1" applyFill="1" applyBorder="1" applyAlignment="1" applyProtection="1">
      <alignment horizontal="left" vertical="center" indent="1"/>
      <protection locked="0"/>
    </xf>
    <xf numFmtId="0" fontId="68" fillId="0" borderId="17" xfId="0" applyFont="1" applyBorder="1" applyAlignment="1">
      <alignment vertical="center"/>
    </xf>
    <xf numFmtId="38" fontId="46" fillId="0" borderId="29" xfId="5" applyFont="1" applyBorder="1" applyAlignment="1">
      <alignment horizontal="left" vertical="center" shrinkToFit="1"/>
    </xf>
    <xf numFmtId="38" fontId="46" fillId="0" borderId="17" xfId="6" applyFont="1" applyBorder="1" applyAlignment="1">
      <alignment vertical="center"/>
    </xf>
    <xf numFmtId="0" fontId="31" fillId="4" borderId="21" xfId="0" applyFont="1" applyFill="1" applyBorder="1" applyAlignment="1">
      <alignment vertical="center"/>
    </xf>
    <xf numFmtId="0" fontId="31" fillId="4" borderId="13" xfId="0" applyFont="1" applyFill="1" applyBorder="1" applyAlignment="1">
      <alignment vertical="center"/>
    </xf>
    <xf numFmtId="0" fontId="31" fillId="0" borderId="29" xfId="0" applyFont="1" applyBorder="1" applyAlignment="1">
      <alignment vertical="center"/>
    </xf>
    <xf numFmtId="0" fontId="31" fillId="0" borderId="17" xfId="0" applyFont="1" applyBorder="1" applyAlignment="1">
      <alignment vertical="center"/>
    </xf>
    <xf numFmtId="0" fontId="31" fillId="0" borderId="17" xfId="0" applyFont="1" applyBorder="1" applyAlignment="1" applyProtection="1">
      <alignment vertical="center"/>
      <protection locked="0"/>
    </xf>
    <xf numFmtId="38" fontId="31" fillId="0" borderId="49" xfId="5" applyFont="1" applyBorder="1" applyAlignment="1">
      <alignment vertical="center"/>
    </xf>
    <xf numFmtId="38" fontId="31" fillId="0" borderId="21" xfId="5" applyFont="1" applyBorder="1" applyAlignment="1">
      <alignment vertical="center"/>
    </xf>
    <xf numFmtId="38" fontId="31" fillId="0" borderId="4" xfId="5" applyFont="1" applyBorder="1" applyAlignment="1">
      <alignment vertical="center"/>
    </xf>
    <xf numFmtId="38" fontId="46" fillId="0" borderId="29" xfId="5" applyFont="1" applyBorder="1" applyAlignment="1">
      <alignment horizontal="left" vertical="center" indent="1"/>
    </xf>
    <xf numFmtId="38" fontId="46" fillId="4" borderId="49" xfId="5" applyFont="1" applyFill="1" applyBorder="1" applyAlignment="1">
      <alignment vertical="center"/>
    </xf>
    <xf numFmtId="0" fontId="16" fillId="0" borderId="14" xfId="0" applyFont="1" applyBorder="1" applyAlignment="1">
      <alignment horizontal="center" shrinkToFit="1"/>
    </xf>
    <xf numFmtId="0" fontId="48" fillId="4" borderId="17" xfId="0" applyFont="1" applyFill="1" applyBorder="1" applyAlignment="1" applyProtection="1">
      <alignment horizontal="left" vertical="center" indent="1"/>
      <protection locked="0"/>
    </xf>
    <xf numFmtId="0" fontId="48" fillId="4" borderId="21" xfId="0" applyFont="1" applyFill="1" applyBorder="1" applyAlignment="1">
      <alignment horizontal="left" vertical="center" indent="1"/>
    </xf>
    <xf numFmtId="38" fontId="48" fillId="0" borderId="21" xfId="5" applyFont="1" applyBorder="1" applyAlignment="1">
      <alignment horizontal="left" vertical="center" indent="1"/>
    </xf>
    <xf numFmtId="38" fontId="48" fillId="4" borderId="21" xfId="5" applyFont="1" applyFill="1" applyBorder="1" applyAlignment="1" applyProtection="1">
      <alignment horizontal="left" vertical="center" indent="1"/>
      <protection locked="0"/>
    </xf>
    <xf numFmtId="38" fontId="48" fillId="4" borderId="28" xfId="5" applyFont="1" applyFill="1" applyBorder="1" applyAlignment="1">
      <alignment horizontal="left" vertical="center" indent="1"/>
    </xf>
    <xf numFmtId="0" fontId="25" fillId="0" borderId="55" xfId="0" applyFont="1" applyBorder="1" applyAlignment="1">
      <alignment horizontal="left" vertical="top" indent="1"/>
    </xf>
    <xf numFmtId="0" fontId="48" fillId="0" borderId="17" xfId="0" applyFont="1" applyBorder="1" applyAlignment="1">
      <alignment horizontal="left" vertical="center" indent="1"/>
    </xf>
    <xf numFmtId="38" fontId="76" fillId="0" borderId="40" xfId="0" applyNumberFormat="1" applyFont="1" applyBorder="1" applyAlignment="1">
      <alignment vertical="center"/>
    </xf>
    <xf numFmtId="38" fontId="76" fillId="0" borderId="56" xfId="0" applyNumberFormat="1" applyFont="1" applyBorder="1" applyAlignment="1">
      <alignment vertical="center"/>
    </xf>
    <xf numFmtId="38" fontId="76" fillId="0" borderId="57" xfId="4" applyFont="1" applyBorder="1" applyAlignment="1" applyProtection="1">
      <alignment vertical="center"/>
      <protection locked="0"/>
    </xf>
    <xf numFmtId="38" fontId="76" fillId="5" borderId="67" xfId="0" applyNumberFormat="1" applyFont="1" applyFill="1" applyBorder="1" applyAlignment="1">
      <alignment vertical="center"/>
    </xf>
    <xf numFmtId="38" fontId="76" fillId="0" borderId="18" xfId="0" applyNumberFormat="1" applyFont="1" applyBorder="1" applyAlignment="1">
      <alignment vertical="center"/>
    </xf>
    <xf numFmtId="38" fontId="76" fillId="0" borderId="55" xfId="0" applyNumberFormat="1" applyFont="1" applyBorder="1" applyAlignment="1">
      <alignment vertical="center"/>
    </xf>
    <xf numFmtId="38" fontId="76" fillId="0" borderId="74" xfId="4" applyFont="1" applyBorder="1" applyAlignment="1" applyProtection="1">
      <alignment vertical="center"/>
      <protection locked="0"/>
    </xf>
    <xf numFmtId="38" fontId="76" fillId="5" borderId="69" xfId="0" applyNumberFormat="1" applyFont="1" applyFill="1" applyBorder="1" applyAlignment="1">
      <alignment vertical="center"/>
    </xf>
    <xf numFmtId="38" fontId="77" fillId="0" borderId="65" xfId="0" applyNumberFormat="1" applyFont="1" applyBorder="1" applyAlignment="1">
      <alignment vertical="center"/>
    </xf>
    <xf numFmtId="38" fontId="77" fillId="0" borderId="66" xfId="0" applyNumberFormat="1" applyFont="1" applyBorder="1" applyAlignment="1">
      <alignment vertical="center"/>
    </xf>
    <xf numFmtId="38" fontId="78" fillId="0" borderId="73" xfId="4" applyFont="1" applyBorder="1" applyAlignment="1" applyProtection="1">
      <alignment vertical="center"/>
      <protection locked="0"/>
    </xf>
    <xf numFmtId="38" fontId="78" fillId="5" borderId="68" xfId="0" applyNumberFormat="1" applyFont="1" applyFill="1" applyBorder="1" applyAlignment="1">
      <alignment vertical="center"/>
    </xf>
    <xf numFmtId="38" fontId="77" fillId="0" borderId="75" xfId="0" applyNumberFormat="1" applyFont="1" applyBorder="1" applyAlignment="1">
      <alignment vertical="center"/>
    </xf>
    <xf numFmtId="38" fontId="77" fillId="0" borderId="76" xfId="0" applyNumberFormat="1" applyFont="1" applyBorder="1" applyAlignment="1">
      <alignment vertical="center"/>
    </xf>
    <xf numFmtId="38" fontId="78" fillId="0" borderId="77" xfId="4" applyFont="1" applyBorder="1" applyAlignment="1" applyProtection="1">
      <alignment vertical="center"/>
      <protection locked="0"/>
    </xf>
    <xf numFmtId="38" fontId="78" fillId="5" borderId="70" xfId="0" applyNumberFormat="1" applyFont="1" applyFill="1" applyBorder="1" applyAlignment="1">
      <alignment vertical="center"/>
    </xf>
    <xf numFmtId="38" fontId="20" fillId="5" borderId="38" xfId="0" applyNumberFormat="1" applyFont="1" applyFill="1" applyBorder="1" applyAlignment="1">
      <alignment vertical="center"/>
    </xf>
    <xf numFmtId="38" fontId="20" fillId="5" borderId="71" xfId="0" applyNumberFormat="1" applyFont="1" applyFill="1" applyBorder="1" applyAlignment="1">
      <alignment vertical="center"/>
    </xf>
    <xf numFmtId="38" fontId="79" fillId="5" borderId="25" xfId="0" applyNumberFormat="1" applyFont="1" applyFill="1" applyBorder="1" applyAlignment="1">
      <alignment vertical="center"/>
    </xf>
    <xf numFmtId="38" fontId="79" fillId="5" borderId="72" xfId="0" applyNumberFormat="1" applyFont="1" applyFill="1" applyBorder="1" applyAlignment="1">
      <alignment vertical="center"/>
    </xf>
    <xf numFmtId="38" fontId="80" fillId="0" borderId="8" xfId="5" applyFont="1" applyBorder="1" applyAlignment="1">
      <alignment horizontal="right" vertical="center" shrinkToFit="1"/>
    </xf>
    <xf numFmtId="38" fontId="80" fillId="0" borderId="14" xfId="5" applyFont="1" applyBorder="1" applyAlignment="1">
      <alignment horizontal="right" vertical="center" shrinkToFit="1"/>
    </xf>
    <xf numFmtId="38" fontId="80" fillId="4" borderId="14" xfId="5" applyFont="1" applyFill="1" applyBorder="1" applyAlignment="1">
      <alignment horizontal="right" vertical="center" shrinkToFit="1"/>
    </xf>
    <xf numFmtId="38" fontId="80" fillId="4" borderId="14" xfId="5" applyFont="1" applyFill="1" applyBorder="1" applyAlignment="1" applyProtection="1">
      <alignment horizontal="right" vertical="center" shrinkToFit="1"/>
      <protection locked="0"/>
    </xf>
    <xf numFmtId="38" fontId="80" fillId="4" borderId="18" xfId="5" applyFont="1" applyFill="1" applyBorder="1" applyAlignment="1">
      <alignment horizontal="right" vertical="center" shrinkToFit="1"/>
    </xf>
    <xf numFmtId="38" fontId="80" fillId="4" borderId="8" xfId="5" applyFont="1" applyFill="1" applyBorder="1" applyAlignment="1" applyProtection="1">
      <alignment horizontal="right" vertical="center" shrinkToFit="1"/>
      <protection locked="0"/>
    </xf>
    <xf numFmtId="38" fontId="80" fillId="0" borderId="31" xfId="5" applyFont="1" applyBorder="1" applyAlignment="1">
      <alignment horizontal="right" vertical="center" shrinkToFit="1"/>
    </xf>
    <xf numFmtId="38" fontId="80" fillId="0" borderId="42" xfId="6" applyFont="1" applyBorder="1" applyAlignment="1">
      <alignment horizontal="right" vertical="center" shrinkToFit="1"/>
    </xf>
    <xf numFmtId="38" fontId="80" fillId="0" borderId="18" xfId="5" applyFont="1" applyBorder="1" applyAlignment="1">
      <alignment horizontal="right" vertical="center" shrinkToFit="1"/>
    </xf>
    <xf numFmtId="38" fontId="80" fillId="4" borderId="18" xfId="5" applyFont="1" applyFill="1" applyBorder="1" applyAlignment="1" applyProtection="1">
      <alignment horizontal="right" vertical="center" shrinkToFit="1"/>
      <protection locked="0"/>
    </xf>
    <xf numFmtId="38" fontId="80" fillId="4" borderId="31" xfId="5" applyFont="1" applyFill="1" applyBorder="1" applyAlignment="1">
      <alignment horizontal="right" vertical="center" shrinkToFit="1"/>
    </xf>
    <xf numFmtId="38" fontId="80" fillId="4" borderId="36" xfId="5" applyFont="1" applyFill="1" applyBorder="1" applyAlignment="1">
      <alignment horizontal="right" vertical="center" shrinkToFit="1"/>
    </xf>
    <xf numFmtId="38" fontId="80" fillId="4" borderId="8" xfId="5" applyFont="1" applyFill="1" applyBorder="1" applyAlignment="1">
      <alignment horizontal="right" vertical="center" shrinkToFit="1"/>
    </xf>
    <xf numFmtId="38" fontId="80" fillId="6" borderId="3" xfId="5" applyFont="1" applyFill="1" applyBorder="1" applyAlignment="1">
      <alignment horizontal="centerContinuous" vertical="center" shrinkToFit="1"/>
    </xf>
    <xf numFmtId="38" fontId="59" fillId="4" borderId="8" xfId="5" applyFont="1" applyFill="1" applyBorder="1" applyAlignment="1" applyProtection="1">
      <alignment horizontal="right" vertical="center" shrinkToFit="1"/>
      <protection locked="0"/>
    </xf>
    <xf numFmtId="38" fontId="59" fillId="4" borderId="14" xfId="5" applyFont="1" applyFill="1" applyBorder="1" applyAlignment="1" applyProtection="1">
      <alignment horizontal="right" vertical="center" shrinkToFit="1"/>
      <protection locked="0"/>
    </xf>
    <xf numFmtId="38" fontId="59" fillId="4" borderId="31" xfId="5" applyFont="1" applyFill="1" applyBorder="1" applyAlignment="1" applyProtection="1">
      <alignment horizontal="right" vertical="center" shrinkToFit="1"/>
      <protection locked="0"/>
    </xf>
    <xf numFmtId="38" fontId="80" fillId="0" borderId="25" xfId="5" applyFont="1" applyBorder="1" applyAlignment="1">
      <alignment horizontal="right" vertical="center" shrinkToFit="1"/>
    </xf>
    <xf numFmtId="38" fontId="59" fillId="4" borderId="14" xfId="5" applyFont="1" applyFill="1" applyBorder="1" applyAlignment="1">
      <alignment horizontal="right" vertical="center" shrinkToFit="1"/>
    </xf>
    <xf numFmtId="38" fontId="80" fillId="0" borderId="38" xfId="5" applyFont="1" applyBorder="1" applyAlignment="1">
      <alignment horizontal="right" vertical="center" shrinkToFit="1"/>
    </xf>
    <xf numFmtId="38" fontId="59" fillId="0" borderId="25" xfId="5" applyFont="1" applyBorder="1" applyAlignment="1">
      <alignment horizontal="right" vertical="center" shrinkToFit="1"/>
    </xf>
    <xf numFmtId="38" fontId="59" fillId="0" borderId="8" xfId="5" applyFont="1" applyBorder="1" applyAlignment="1">
      <alignment horizontal="right" vertical="center" shrinkToFit="1"/>
    </xf>
    <xf numFmtId="38" fontId="59" fillId="0" borderId="14" xfId="5" applyFont="1" applyBorder="1" applyAlignment="1">
      <alignment horizontal="right" vertical="center" shrinkToFit="1"/>
    </xf>
    <xf numFmtId="38" fontId="80" fillId="0" borderId="14" xfId="5" applyFont="1" applyBorder="1" applyAlignment="1" applyProtection="1">
      <alignment horizontal="right" vertical="center" shrinkToFit="1"/>
      <protection locked="0"/>
    </xf>
    <xf numFmtId="38" fontId="80" fillId="0" borderId="36" xfId="6" applyFont="1" applyBorder="1" applyAlignment="1">
      <alignment vertical="top" shrinkToFit="1"/>
    </xf>
    <xf numFmtId="38" fontId="80" fillId="0" borderId="36" xfId="5" applyFont="1" applyBorder="1" applyAlignment="1">
      <alignment horizontal="right" vertical="center" shrinkToFit="1"/>
    </xf>
    <xf numFmtId="38" fontId="80" fillId="0" borderId="14" xfId="6" applyFont="1" applyBorder="1" applyAlignment="1">
      <alignment horizontal="right" vertical="center" shrinkToFit="1"/>
    </xf>
    <xf numFmtId="38" fontId="80" fillId="6" borderId="6" xfId="5" applyFont="1" applyFill="1" applyBorder="1" applyAlignment="1">
      <alignment horizontal="centerContinuous" vertical="center" shrinkToFit="1"/>
    </xf>
    <xf numFmtId="38" fontId="60" fillId="0" borderId="48" xfId="5" applyFont="1" applyBorder="1" applyAlignment="1">
      <alignment horizontal="right" vertical="center" shrinkToFit="1"/>
    </xf>
    <xf numFmtId="38" fontId="60" fillId="0" borderId="11" xfId="5" applyFont="1" applyBorder="1" applyAlignment="1">
      <alignment horizontal="right" vertical="center" shrinkToFit="1"/>
    </xf>
    <xf numFmtId="38" fontId="60" fillId="0" borderId="19" xfId="5" applyFont="1" applyBorder="1" applyAlignment="1">
      <alignment horizontal="right" vertical="center" shrinkToFit="1"/>
    </xf>
    <xf numFmtId="38" fontId="60" fillId="0" borderId="9" xfId="5" applyFont="1" applyBorder="1" applyAlignment="1">
      <alignment horizontal="right" vertical="center" shrinkToFit="1"/>
    </xf>
    <xf numFmtId="38" fontId="60" fillId="0" borderId="22" xfId="5" applyFont="1" applyBorder="1" applyAlignment="1">
      <alignment horizontal="right" vertical="center" shrinkToFit="1"/>
    </xf>
    <xf numFmtId="38" fontId="60" fillId="0" borderId="33" xfId="5" applyFont="1" applyBorder="1" applyAlignment="1">
      <alignment horizontal="right" vertical="center" shrinkToFit="1"/>
    </xf>
    <xf numFmtId="38" fontId="60" fillId="4" borderId="11" xfId="5" applyFont="1" applyFill="1" applyBorder="1" applyAlignment="1">
      <alignment horizontal="right" vertical="center" shrinkToFit="1"/>
    </xf>
    <xf numFmtId="38" fontId="60" fillId="4" borderId="11" xfId="5" applyFont="1" applyFill="1" applyBorder="1" applyAlignment="1" applyProtection="1">
      <alignment horizontal="right" vertical="center" shrinkToFit="1"/>
      <protection locked="0"/>
    </xf>
    <xf numFmtId="38" fontId="60" fillId="4" borderId="19" xfId="5" applyFont="1" applyFill="1" applyBorder="1" applyAlignment="1">
      <alignment horizontal="right" vertical="center" shrinkToFit="1"/>
    </xf>
    <xf numFmtId="38" fontId="60" fillId="4" borderId="9" xfId="5" applyFont="1" applyFill="1" applyBorder="1" applyAlignment="1">
      <alignment horizontal="right" vertical="center" shrinkToFit="1"/>
    </xf>
    <xf numFmtId="38" fontId="60" fillId="4" borderId="22" xfId="5" applyFont="1" applyFill="1" applyBorder="1" applyAlignment="1">
      <alignment horizontal="right" vertical="center" shrinkToFit="1"/>
    </xf>
    <xf numFmtId="38" fontId="60" fillId="4" borderId="33" xfId="5" applyFont="1" applyFill="1" applyBorder="1" applyAlignment="1">
      <alignment horizontal="right" vertical="center" shrinkToFit="1"/>
    </xf>
    <xf numFmtId="0" fontId="62" fillId="6" borderId="3" xfId="0" applyFont="1" applyFill="1" applyBorder="1" applyAlignment="1">
      <alignment horizontal="centerContinuous" vertical="center" shrinkToFit="1"/>
    </xf>
    <xf numFmtId="38" fontId="61" fillId="0" borderId="38" xfId="5" applyFont="1" applyBorder="1" applyAlignment="1">
      <alignment horizontal="right" vertical="center" shrinkToFit="1"/>
    </xf>
    <xf numFmtId="38" fontId="60" fillId="0" borderId="33" xfId="5" applyFont="1" applyBorder="1" applyAlignment="1">
      <alignment vertical="top" shrinkToFit="1"/>
    </xf>
    <xf numFmtId="38" fontId="60" fillId="0" borderId="41" xfId="5" applyFont="1" applyBorder="1" applyAlignment="1">
      <alignment horizontal="right" vertical="center" shrinkToFit="1"/>
    </xf>
    <xf numFmtId="38" fontId="61" fillId="0" borderId="39" xfId="5" applyFont="1" applyBorder="1" applyAlignment="1">
      <alignment horizontal="right" vertical="center" shrinkToFit="1"/>
    </xf>
    <xf numFmtId="38" fontId="61" fillId="0" borderId="52" xfId="5" applyFont="1" applyBorder="1" applyAlignment="1">
      <alignment horizontal="right" vertical="center" shrinkToFit="1"/>
    </xf>
    <xf numFmtId="0" fontId="62" fillId="6" borderId="54" xfId="0" applyFont="1" applyFill="1" applyBorder="1" applyAlignment="1">
      <alignment horizontal="centerContinuous" vertical="center" shrinkToFit="1"/>
    </xf>
    <xf numFmtId="0" fontId="81" fillId="0" borderId="25" xfId="0" applyFont="1" applyBorder="1" applyAlignment="1">
      <alignment horizontal="center" vertical="center"/>
    </xf>
    <xf numFmtId="0" fontId="81" fillId="0" borderId="25" xfId="0" applyFont="1" applyBorder="1" applyAlignment="1">
      <alignment horizontal="center" vertical="center" shrinkToFit="1"/>
    </xf>
    <xf numFmtId="38" fontId="59" fillId="4" borderId="36" xfId="5" applyFont="1" applyFill="1" applyBorder="1" applyAlignment="1" applyProtection="1">
      <alignment horizontal="right" vertical="center" shrinkToFit="1"/>
      <protection locked="0"/>
    </xf>
    <xf numFmtId="38" fontId="59" fillId="0" borderId="18" xfId="5" applyFont="1" applyBorder="1" applyAlignment="1">
      <alignment horizontal="right" vertical="center" shrinkToFit="1"/>
    </xf>
    <xf numFmtId="38" fontId="59" fillId="4" borderId="18" xfId="5" applyFont="1" applyFill="1" applyBorder="1" applyAlignment="1" applyProtection="1">
      <alignment horizontal="right" vertical="center" shrinkToFit="1"/>
      <protection locked="0"/>
    </xf>
    <xf numFmtId="38" fontId="59" fillId="4" borderId="18" xfId="5" applyFont="1" applyFill="1" applyBorder="1" applyAlignment="1">
      <alignment horizontal="right" vertical="center" shrinkToFit="1"/>
    </xf>
    <xf numFmtId="38" fontId="80" fillId="4" borderId="14" xfId="9" applyFont="1" applyFill="1" applyBorder="1" applyAlignment="1">
      <alignment vertical="center"/>
    </xf>
    <xf numFmtId="38" fontId="80" fillId="4" borderId="14" xfId="5" applyFont="1" applyFill="1" applyBorder="1" applyAlignment="1">
      <alignment vertical="center" shrinkToFit="1"/>
    </xf>
    <xf numFmtId="38" fontId="80" fillId="6" borderId="3" xfId="5" applyFont="1" applyFill="1" applyBorder="1" applyAlignment="1">
      <alignment horizontal="center" vertical="center" shrinkToFit="1"/>
    </xf>
    <xf numFmtId="38" fontId="59" fillId="0" borderId="31" xfId="5" applyFont="1" applyBorder="1" applyAlignment="1">
      <alignment horizontal="right" vertical="center" shrinkToFit="1"/>
    </xf>
    <xf numFmtId="38" fontId="59" fillId="0" borderId="14" xfId="5" applyFont="1" applyBorder="1" applyAlignment="1">
      <alignment horizontal="right" vertical="center"/>
    </xf>
    <xf numFmtId="38" fontId="83" fillId="0" borderId="8" xfId="5" applyFont="1" applyBorder="1" applyAlignment="1">
      <alignment horizontal="right" vertical="center" shrinkToFit="1"/>
    </xf>
    <xf numFmtId="38" fontId="83" fillId="0" borderId="31" xfId="5" applyFont="1" applyBorder="1" applyAlignment="1">
      <alignment horizontal="right" vertical="center" shrinkToFit="1"/>
    </xf>
    <xf numFmtId="38" fontId="84" fillId="0" borderId="25" xfId="5" applyFont="1" applyBorder="1" applyAlignment="1">
      <alignment horizontal="right" vertical="center" shrinkToFit="1"/>
    </xf>
    <xf numFmtId="38" fontId="83" fillId="0" borderId="14" xfId="5" applyFont="1" applyBorder="1" applyAlignment="1">
      <alignment horizontal="right" vertical="center" shrinkToFit="1"/>
    </xf>
    <xf numFmtId="38" fontId="84" fillId="0" borderId="8" xfId="5" applyFont="1" applyBorder="1" applyAlignment="1">
      <alignment horizontal="right" vertical="center" shrinkToFit="1"/>
    </xf>
    <xf numFmtId="38" fontId="84" fillId="0" borderId="31" xfId="5" applyFont="1" applyBorder="1" applyAlignment="1">
      <alignment horizontal="right" vertical="center" shrinkToFit="1"/>
    </xf>
    <xf numFmtId="38" fontId="84" fillId="0" borderId="38" xfId="5" applyFont="1" applyBorder="1" applyAlignment="1">
      <alignment horizontal="right" vertical="center" shrinkToFit="1"/>
    </xf>
    <xf numFmtId="38" fontId="80" fillId="6" borderId="6" xfId="5" applyFont="1" applyFill="1" applyBorder="1" applyAlignment="1">
      <alignment horizontal="center" vertical="center" shrinkToFit="1"/>
    </xf>
    <xf numFmtId="38" fontId="60" fillId="4" borderId="48" xfId="5" applyFont="1" applyFill="1" applyBorder="1" applyAlignment="1">
      <alignment horizontal="right" vertical="center" shrinkToFit="1"/>
    </xf>
    <xf numFmtId="38" fontId="85" fillId="0" borderId="11" xfId="5" applyFont="1" applyBorder="1" applyAlignment="1">
      <alignment horizontal="right" vertical="center" shrinkToFit="1"/>
    </xf>
    <xf numFmtId="38" fontId="85" fillId="0" borderId="19" xfId="5" applyFont="1" applyBorder="1" applyAlignment="1">
      <alignment horizontal="right" vertical="center" shrinkToFit="1"/>
    </xf>
    <xf numFmtId="38" fontId="61" fillId="0" borderId="9" xfId="5" applyFont="1" applyBorder="1" applyAlignment="1">
      <alignment horizontal="right" vertical="center" shrinkToFit="1"/>
    </xf>
    <xf numFmtId="38" fontId="61" fillId="0" borderId="11" xfId="5" applyFont="1" applyBorder="1" applyAlignment="1">
      <alignment horizontal="right" vertical="center" shrinkToFit="1"/>
    </xf>
    <xf numFmtId="38" fontId="61" fillId="0" borderId="22" xfId="5" applyFont="1" applyBorder="1" applyAlignment="1">
      <alignment horizontal="right" vertical="center" shrinkToFit="1"/>
    </xf>
    <xf numFmtId="38" fontId="61" fillId="4" borderId="9" xfId="5" applyFont="1" applyFill="1" applyBorder="1" applyAlignment="1">
      <alignment horizontal="right" vertical="center" shrinkToFit="1"/>
    </xf>
    <xf numFmtId="38" fontId="61" fillId="4" borderId="22" xfId="5" applyFont="1" applyFill="1" applyBorder="1" applyAlignment="1">
      <alignment horizontal="right" vertical="center" shrinkToFit="1"/>
    </xf>
    <xf numFmtId="38" fontId="85" fillId="4" borderId="11" xfId="5" applyFont="1" applyFill="1" applyBorder="1" applyAlignment="1">
      <alignment horizontal="right" vertical="center" shrinkToFit="1"/>
    </xf>
    <xf numFmtId="0" fontId="62" fillId="6" borderId="3" xfId="0" applyFont="1" applyFill="1" applyBorder="1" applyAlignment="1">
      <alignment horizontal="center" vertical="center" shrinkToFit="1"/>
    </xf>
    <xf numFmtId="38" fontId="60" fillId="0" borderId="11" xfId="5" applyFont="1" applyBorder="1" applyAlignment="1" applyProtection="1">
      <alignment horizontal="right" vertical="center" shrinkToFit="1"/>
      <protection locked="0"/>
    </xf>
    <xf numFmtId="38" fontId="85" fillId="0" borderId="22" xfId="5" applyFont="1" applyBorder="1" applyAlignment="1">
      <alignment horizontal="right" vertical="center" shrinkToFit="1"/>
    </xf>
    <xf numFmtId="38" fontId="57" fillId="0" borderId="11" xfId="5" applyFont="1" applyBorder="1" applyAlignment="1">
      <alignment horizontal="right" vertical="center" shrinkToFit="1"/>
    </xf>
    <xf numFmtId="38" fontId="57" fillId="0" borderId="22" xfId="5" applyFont="1" applyBorder="1" applyAlignment="1">
      <alignment horizontal="right" vertical="center" shrinkToFit="1"/>
    </xf>
    <xf numFmtId="38" fontId="57" fillId="0" borderId="9" xfId="5" applyFont="1" applyBorder="1" applyAlignment="1">
      <alignment horizontal="right" vertical="center" shrinkToFit="1"/>
    </xf>
    <xf numFmtId="38" fontId="63" fillId="0" borderId="9" xfId="5" applyFont="1" applyBorder="1" applyAlignment="1">
      <alignment horizontal="right" vertical="center" shrinkToFit="1"/>
    </xf>
    <xf numFmtId="38" fontId="63" fillId="0" borderId="22" xfId="5" applyFont="1" applyBorder="1" applyAlignment="1">
      <alignment horizontal="right" vertical="center" shrinkToFit="1"/>
    </xf>
    <xf numFmtId="38" fontId="63" fillId="0" borderId="11" xfId="5" applyFont="1" applyBorder="1" applyAlignment="1">
      <alignment horizontal="right" vertical="center" shrinkToFit="1"/>
    </xf>
    <xf numFmtId="0" fontId="62" fillId="6" borderId="54" xfId="0" applyFont="1" applyFill="1" applyBorder="1" applyAlignment="1">
      <alignment horizontal="center" vertical="center" shrinkToFit="1"/>
    </xf>
    <xf numFmtId="38" fontId="57" fillId="0" borderId="26" xfId="5" applyFont="1" applyBorder="1" applyAlignment="1">
      <alignment horizontal="right" vertical="center" shrinkToFit="1"/>
    </xf>
    <xf numFmtId="38" fontId="59" fillId="4" borderId="8" xfId="5" applyFont="1" applyFill="1" applyBorder="1" applyAlignment="1">
      <alignment horizontal="right" vertical="center" shrinkToFit="1"/>
    </xf>
    <xf numFmtId="38" fontId="59" fillId="4" borderId="31" xfId="5" applyFont="1" applyFill="1" applyBorder="1" applyAlignment="1">
      <alignment horizontal="right" vertical="center" shrinkToFit="1"/>
    </xf>
    <xf numFmtId="38" fontId="84" fillId="0" borderId="14" xfId="5" applyFont="1" applyBorder="1" applyAlignment="1">
      <alignment horizontal="right" vertical="center" shrinkToFit="1"/>
    </xf>
    <xf numFmtId="38" fontId="59" fillId="0" borderId="8" xfId="5" applyFont="1" applyBorder="1" applyAlignment="1">
      <alignment horizontal="right" vertical="center"/>
    </xf>
    <xf numFmtId="38" fontId="59" fillId="4" borderId="50" xfId="6" applyFont="1" applyFill="1" applyBorder="1" applyAlignment="1" applyProtection="1">
      <alignment vertical="top" shrinkToFit="1"/>
      <protection locked="0"/>
    </xf>
    <xf numFmtId="38" fontId="59" fillId="4" borderId="14" xfId="6" applyFont="1" applyFill="1" applyBorder="1" applyAlignment="1">
      <alignment horizontal="right" vertical="center" shrinkToFit="1"/>
    </xf>
    <xf numFmtId="38" fontId="59" fillId="0" borderId="14" xfId="6" applyFont="1" applyBorder="1" applyAlignment="1" applyProtection="1">
      <alignment horizontal="right" vertical="center"/>
      <protection locked="0"/>
    </xf>
    <xf numFmtId="38" fontId="59" fillId="4" borderId="14" xfId="6" applyFont="1" applyFill="1" applyBorder="1" applyAlignment="1" applyProtection="1">
      <alignment horizontal="right" vertical="center"/>
      <protection locked="0"/>
    </xf>
    <xf numFmtId="38" fontId="60" fillId="0" borderId="9" xfId="5" applyFont="1" applyBorder="1" applyAlignment="1">
      <alignment horizontal="right" vertical="center"/>
    </xf>
    <xf numFmtId="38" fontId="60" fillId="0" borderId="11" xfId="5" applyFont="1" applyBorder="1" applyAlignment="1">
      <alignment horizontal="right" vertical="center"/>
    </xf>
    <xf numFmtId="38" fontId="60" fillId="4" borderId="48" xfId="5" applyFont="1" applyFill="1" applyBorder="1" applyAlignment="1" applyProtection="1">
      <alignment vertical="top" shrinkToFit="1"/>
      <protection locked="0"/>
    </xf>
    <xf numFmtId="38" fontId="60" fillId="4" borderId="11" xfId="5" applyFont="1" applyFill="1" applyBorder="1" applyAlignment="1" applyProtection="1">
      <alignment horizontal="right" vertical="center"/>
      <protection locked="0"/>
    </xf>
    <xf numFmtId="38" fontId="86" fillId="0" borderId="22" xfId="5" applyFont="1" applyBorder="1" applyAlignment="1">
      <alignment horizontal="right" vertical="center" shrinkToFit="1"/>
    </xf>
    <xf numFmtId="38" fontId="82" fillId="0" borderId="14" xfId="5" applyFont="1" applyBorder="1" applyAlignment="1">
      <alignment vertical="center"/>
    </xf>
    <xf numFmtId="38" fontId="60" fillId="4" borderId="41" xfId="5" applyFont="1" applyFill="1" applyBorder="1" applyAlignment="1">
      <alignment horizontal="right" vertical="center" shrinkToFit="1"/>
    </xf>
    <xf numFmtId="38" fontId="60" fillId="0" borderId="9" xfId="5" applyFont="1" applyBorder="1" applyAlignment="1" applyProtection="1">
      <alignment horizontal="right" vertical="center" shrinkToFit="1"/>
      <protection locked="0"/>
    </xf>
    <xf numFmtId="38" fontId="85" fillId="0" borderId="26" xfId="5" applyFont="1" applyBorder="1" applyAlignment="1">
      <alignment horizontal="right" vertical="center" shrinkToFit="1"/>
    </xf>
    <xf numFmtId="38" fontId="85" fillId="0" borderId="9" xfId="5" applyFont="1" applyBorder="1" applyAlignment="1">
      <alignment horizontal="right" vertical="center" shrinkToFit="1"/>
    </xf>
    <xf numFmtId="38" fontId="80" fillId="4" borderId="79" xfId="5" applyFont="1" applyFill="1" applyBorder="1" applyAlignment="1" applyProtection="1">
      <alignment horizontal="right" vertical="center" shrinkToFit="1"/>
      <protection locked="0"/>
    </xf>
    <xf numFmtId="38" fontId="80" fillId="4" borderId="59" xfId="5" applyFont="1" applyFill="1" applyBorder="1" applyAlignment="1" applyProtection="1">
      <alignment horizontal="right" vertical="center" shrinkToFit="1"/>
      <protection locked="0"/>
    </xf>
    <xf numFmtId="0" fontId="80" fillId="0" borderId="31" xfId="0" applyFont="1" applyBorder="1" applyAlignment="1">
      <alignment horizontal="right" vertical="center" shrinkToFit="1"/>
    </xf>
    <xf numFmtId="38" fontId="82" fillId="4" borderId="8" xfId="5" applyFont="1" applyFill="1" applyBorder="1" applyAlignment="1" applyProtection="1">
      <alignment horizontal="right" vertical="center" shrinkToFit="1"/>
      <protection locked="0"/>
    </xf>
    <xf numFmtId="38" fontId="82" fillId="4" borderId="14" xfId="5" applyFont="1" applyFill="1" applyBorder="1" applyAlignment="1">
      <alignment horizontal="right" vertical="center" shrinkToFit="1"/>
    </xf>
    <xf numFmtId="38" fontId="82" fillId="4" borderId="14" xfId="5" applyFont="1" applyFill="1" applyBorder="1" applyAlignment="1" applyProtection="1">
      <alignment horizontal="right" vertical="center" shrinkToFit="1"/>
      <protection locked="0"/>
    </xf>
    <xf numFmtId="38" fontId="82" fillId="4" borderId="31" xfId="5" applyFont="1" applyFill="1" applyBorder="1" applyAlignment="1" applyProtection="1">
      <alignment horizontal="right" vertical="center" shrinkToFit="1"/>
      <protection locked="0"/>
    </xf>
    <xf numFmtId="0" fontId="80" fillId="0" borderId="14" xfId="0" applyFont="1" applyBorder="1" applyAlignment="1">
      <alignment horizontal="right" vertical="center" shrinkToFit="1"/>
    </xf>
    <xf numFmtId="0" fontId="59" fillId="0" borderId="14" xfId="0" applyFont="1" applyBorder="1" applyAlignment="1">
      <alignment horizontal="right" vertical="center" shrinkToFit="1"/>
    </xf>
    <xf numFmtId="38" fontId="59" fillId="0" borderId="14" xfId="6" applyFont="1" applyBorder="1" applyAlignment="1">
      <alignment horizontal="right" vertical="center" shrinkToFit="1"/>
    </xf>
    <xf numFmtId="0" fontId="83" fillId="0" borderId="14" xfId="0" applyFont="1" applyBorder="1" applyAlignment="1">
      <alignment horizontal="right" vertical="center" shrinkToFit="1"/>
    </xf>
    <xf numFmtId="38" fontId="83" fillId="0" borderId="8" xfId="6" applyFont="1" applyBorder="1" applyAlignment="1">
      <alignment horizontal="right" vertical="center" shrinkToFit="1"/>
    </xf>
    <xf numFmtId="0" fontId="83" fillId="0" borderId="31" xfId="0" applyFont="1" applyBorder="1" applyAlignment="1">
      <alignment horizontal="right" vertical="center" shrinkToFit="1"/>
    </xf>
    <xf numFmtId="38" fontId="80" fillId="0" borderId="44" xfId="5" applyFont="1" applyBorder="1" applyAlignment="1">
      <alignment horizontal="right" vertical="center" shrinkToFit="1"/>
    </xf>
    <xf numFmtId="38" fontId="58" fillId="0" borderId="60" xfId="5" applyFont="1" applyBorder="1" applyAlignment="1">
      <alignment horizontal="right" vertical="center" shrinkToFit="1"/>
    </xf>
    <xf numFmtId="0" fontId="80" fillId="0" borderId="8" xfId="0" applyFont="1" applyBorder="1" applyAlignment="1">
      <alignment horizontal="right" vertical="center" shrinkToFit="1"/>
    </xf>
    <xf numFmtId="38" fontId="57" fillId="4" borderId="22" xfId="5" applyFont="1" applyFill="1" applyBorder="1" applyAlignment="1">
      <alignment horizontal="right" vertical="center" shrinkToFit="1"/>
    </xf>
    <xf numFmtId="38" fontId="60" fillId="0" borderId="80" xfId="5" applyFont="1" applyBorder="1" applyAlignment="1">
      <alignment horizontal="right" vertical="center" shrinkToFit="1"/>
    </xf>
    <xf numFmtId="38" fontId="60" fillId="0" borderId="26" xfId="5" applyFont="1" applyBorder="1" applyAlignment="1">
      <alignment horizontal="right" vertical="center" shrinkToFit="1"/>
    </xf>
    <xf numFmtId="38" fontId="60" fillId="0" borderId="39" xfId="5" applyFont="1" applyBorder="1" applyAlignment="1">
      <alignment horizontal="right" vertical="center" shrinkToFit="1"/>
    </xf>
    <xf numFmtId="38" fontId="48" fillId="0" borderId="29" xfId="5" applyFont="1" applyBorder="1" applyAlignment="1" applyProtection="1">
      <alignment horizontal="left" vertical="center" indent="1"/>
      <protection locked="0"/>
    </xf>
    <xf numFmtId="38" fontId="80" fillId="0" borderId="31" xfId="5" applyFont="1" applyBorder="1" applyAlignment="1" applyProtection="1">
      <alignment horizontal="right" vertical="center" shrinkToFit="1"/>
      <protection locked="0"/>
    </xf>
    <xf numFmtId="38" fontId="60" fillId="0" borderId="22" xfId="5" applyFont="1" applyBorder="1" applyAlignment="1" applyProtection="1">
      <alignment horizontal="right" vertical="center" shrinkToFit="1"/>
      <protection locked="0"/>
    </xf>
    <xf numFmtId="176" fontId="16" fillId="2" borderId="20" xfId="5" applyNumberFormat="1" applyFont="1" applyFill="1" applyBorder="1" applyAlignment="1">
      <alignment horizontal="right" vertical="center" shrinkToFit="1"/>
    </xf>
    <xf numFmtId="38" fontId="60" fillId="4" borderId="55" xfId="5" applyFont="1" applyFill="1" applyBorder="1" applyAlignment="1">
      <alignment horizontal="right" vertical="center" shrinkToFit="1"/>
    </xf>
    <xf numFmtId="0" fontId="34" fillId="4" borderId="4" xfId="0" applyFont="1" applyFill="1" applyBorder="1" applyAlignment="1">
      <alignment horizontal="center" vertical="center" shrinkToFit="1"/>
    </xf>
    <xf numFmtId="38" fontId="80" fillId="4" borderId="25" xfId="5" applyFont="1" applyFill="1" applyBorder="1" applyAlignment="1">
      <alignment horizontal="right" vertical="center" shrinkToFit="1"/>
    </xf>
    <xf numFmtId="38" fontId="61" fillId="4" borderId="26" xfId="5" applyFont="1" applyFill="1" applyBorder="1" applyAlignment="1">
      <alignment horizontal="right" vertical="center" shrinkToFit="1"/>
    </xf>
    <xf numFmtId="38" fontId="41" fillId="4" borderId="3" xfId="5" applyFont="1" applyFill="1" applyBorder="1" applyAlignment="1">
      <alignment horizontal="right" vertical="center" shrinkToFit="1"/>
    </xf>
    <xf numFmtId="38" fontId="61" fillId="4" borderId="82" xfId="5" applyFont="1" applyFill="1" applyBorder="1" applyAlignment="1">
      <alignment horizontal="right" vertical="center" shrinkToFit="1"/>
    </xf>
    <xf numFmtId="38" fontId="85" fillId="4" borderId="33" xfId="5" applyFont="1" applyFill="1" applyBorder="1" applyAlignment="1">
      <alignment horizontal="right" vertical="center" shrinkToFit="1"/>
    </xf>
    <xf numFmtId="38" fontId="40" fillId="4" borderId="83" xfId="5" applyFont="1" applyFill="1" applyBorder="1" applyAlignment="1">
      <alignment horizontal="right" vertical="center" shrinkToFit="1"/>
    </xf>
    <xf numFmtId="38" fontId="40" fillId="4" borderId="34" xfId="5" applyFont="1" applyFill="1" applyBorder="1" applyAlignment="1">
      <alignment horizontal="right" vertical="center" shrinkToFit="1"/>
    </xf>
    <xf numFmtId="38" fontId="57" fillId="4" borderId="9" xfId="5" applyFont="1" applyFill="1" applyBorder="1" applyAlignment="1">
      <alignment horizontal="right" vertical="center" shrinkToFit="1"/>
    </xf>
    <xf numFmtId="38" fontId="61" fillId="4" borderId="11" xfId="5" applyFont="1" applyFill="1" applyBorder="1" applyAlignment="1">
      <alignment horizontal="right" vertical="center" shrinkToFit="1"/>
    </xf>
    <xf numFmtId="38" fontId="41" fillId="4" borderId="16" xfId="5" applyFont="1" applyFill="1" applyBorder="1" applyAlignment="1">
      <alignment horizontal="right" vertical="center" shrinkToFit="1"/>
    </xf>
    <xf numFmtId="38" fontId="41" fillId="4" borderId="80" xfId="5" applyFont="1" applyFill="1" applyBorder="1" applyAlignment="1">
      <alignment horizontal="right" vertical="center" shrinkToFit="1"/>
    </xf>
    <xf numFmtId="38" fontId="57" fillId="4" borderId="11" xfId="5" applyFont="1" applyFill="1" applyBorder="1" applyAlignment="1">
      <alignment horizontal="right" vertical="center" shrinkToFit="1"/>
    </xf>
    <xf numFmtId="38" fontId="76" fillId="0" borderId="42" xfId="0" applyNumberFormat="1" applyFont="1" applyBorder="1" applyAlignment="1">
      <alignment vertical="center"/>
    </xf>
    <xf numFmtId="38" fontId="76" fillId="0" borderId="78" xfId="0" applyNumberFormat="1" applyFont="1" applyBorder="1" applyAlignment="1">
      <alignment vertical="center"/>
    </xf>
    <xf numFmtId="38" fontId="76" fillId="0" borderId="84" xfId="4" applyFont="1" applyBorder="1" applyAlignment="1" applyProtection="1">
      <alignment vertical="center"/>
      <protection locked="0"/>
    </xf>
    <xf numFmtId="38" fontId="76" fillId="5" borderId="85" xfId="0" applyNumberFormat="1" applyFont="1" applyFill="1" applyBorder="1" applyAlignment="1">
      <alignment vertical="center"/>
    </xf>
    <xf numFmtId="38" fontId="77" fillId="0" borderId="86" xfId="0" applyNumberFormat="1" applyFont="1" applyBorder="1" applyAlignment="1">
      <alignment vertical="center"/>
    </xf>
    <xf numFmtId="38" fontId="77" fillId="0" borderId="87" xfId="0" applyNumberFormat="1" applyFont="1" applyBorder="1" applyAlignment="1">
      <alignment vertical="center"/>
    </xf>
    <xf numFmtId="38" fontId="78" fillId="0" borderId="88" xfId="4" applyFont="1" applyBorder="1" applyAlignment="1" applyProtection="1">
      <alignment vertical="center"/>
      <protection locked="0"/>
    </xf>
    <xf numFmtId="38" fontId="78" fillId="5" borderId="89" xfId="0" applyNumberFormat="1" applyFont="1" applyFill="1" applyBorder="1" applyAlignment="1">
      <alignment vertical="center"/>
    </xf>
    <xf numFmtId="38" fontId="48" fillId="0" borderId="29" xfId="5" applyFont="1" applyBorder="1" applyAlignment="1">
      <alignment horizontal="left" vertical="center" indent="1"/>
    </xf>
    <xf numFmtId="38" fontId="80" fillId="4" borderId="40" xfId="6" applyFont="1" applyFill="1" applyBorder="1" applyAlignment="1">
      <alignment vertical="center" shrinkToFit="1"/>
    </xf>
    <xf numFmtId="38" fontId="59" fillId="0" borderId="40" xfId="6" applyFont="1" applyBorder="1" applyAlignment="1">
      <alignment vertical="center" shrinkToFit="1"/>
    </xf>
    <xf numFmtId="38" fontId="59" fillId="0" borderId="14" xfId="6" applyFont="1" applyBorder="1" applyAlignment="1">
      <alignment vertical="center" shrinkToFit="1"/>
    </xf>
    <xf numFmtId="38" fontId="59" fillId="4" borderId="40" xfId="6" applyFont="1" applyFill="1" applyBorder="1" applyAlignment="1">
      <alignment vertical="center" shrinkToFit="1"/>
    </xf>
    <xf numFmtId="38" fontId="59" fillId="4" borderId="18" xfId="6" applyFont="1" applyFill="1" applyBorder="1" applyAlignment="1">
      <alignment vertical="center" shrinkToFit="1"/>
    </xf>
    <xf numFmtId="0" fontId="48" fillId="0" borderId="28" xfId="0" applyFont="1" applyBorder="1" applyAlignment="1">
      <alignment horizontal="left" vertical="center" indent="1"/>
    </xf>
    <xf numFmtId="38" fontId="49" fillId="0" borderId="13" xfId="5" applyFont="1" applyBorder="1" applyAlignment="1">
      <alignment vertical="center"/>
    </xf>
    <xf numFmtId="38" fontId="48" fillId="0" borderId="90" xfId="5" applyFont="1" applyBorder="1" applyAlignment="1">
      <alignment horizontal="left" vertical="center" indent="1"/>
    </xf>
    <xf numFmtId="0" fontId="22" fillId="0" borderId="10" xfId="0" applyFont="1" applyBorder="1" applyAlignment="1">
      <alignment shrinkToFit="1"/>
    </xf>
    <xf numFmtId="176" fontId="18" fillId="4" borderId="53" xfId="5" applyNumberFormat="1" applyFont="1" applyFill="1" applyBorder="1" applyAlignment="1">
      <alignment horizontal="right" vertical="center" shrinkToFit="1"/>
    </xf>
    <xf numFmtId="38" fontId="18" fillId="0" borderId="7" xfId="5" applyFont="1" applyBorder="1" applyAlignment="1">
      <alignment horizontal="right" vertical="center" shrinkToFit="1"/>
    </xf>
    <xf numFmtId="0" fontId="22" fillId="0" borderId="12" xfId="0" applyFont="1" applyBorder="1" applyAlignment="1">
      <alignment shrinkToFit="1"/>
    </xf>
    <xf numFmtId="38" fontId="60" fillId="0" borderId="48" xfId="5" applyFont="1" applyBorder="1" applyAlignment="1">
      <alignment vertical="center" shrinkToFit="1"/>
    </xf>
    <xf numFmtId="38" fontId="60" fillId="0" borderId="11" xfId="5" applyFont="1" applyBorder="1" applyAlignment="1">
      <alignment vertical="center" shrinkToFit="1"/>
    </xf>
    <xf numFmtId="38" fontId="60" fillId="4" borderId="48" xfId="5" applyFont="1" applyFill="1" applyBorder="1" applyAlignment="1">
      <alignment vertical="center" shrinkToFit="1"/>
    </xf>
    <xf numFmtId="38" fontId="60" fillId="4" borderId="19" xfId="5" applyFont="1" applyFill="1" applyBorder="1" applyAlignment="1">
      <alignment vertical="center" shrinkToFit="1"/>
    </xf>
    <xf numFmtId="38" fontId="59" fillId="4" borderId="14" xfId="6" applyFont="1" applyFill="1" applyBorder="1" applyAlignment="1">
      <alignment vertical="center" shrinkToFit="1"/>
    </xf>
    <xf numFmtId="38" fontId="60" fillId="4" borderId="11" xfId="5" applyFont="1" applyFill="1" applyBorder="1" applyAlignment="1">
      <alignment vertical="center" shrinkToFit="1"/>
    </xf>
    <xf numFmtId="38" fontId="48" fillId="0" borderId="21" xfId="5" applyFont="1" applyBorder="1" applyAlignment="1">
      <alignment vertical="center"/>
    </xf>
    <xf numFmtId="38" fontId="82" fillId="0" borderId="18" xfId="5" applyFont="1" applyBorder="1" applyAlignment="1">
      <alignment horizontal="left" vertical="center"/>
    </xf>
    <xf numFmtId="38" fontId="48" fillId="0" borderId="21" xfId="6" applyFont="1" applyBorder="1" applyAlignment="1" applyProtection="1">
      <alignment horizontal="left" vertical="center"/>
      <protection locked="0"/>
    </xf>
    <xf numFmtId="38" fontId="59" fillId="0" borderId="18" xfId="6" applyFont="1" applyBorder="1" applyAlignment="1" applyProtection="1">
      <alignment horizontal="right" vertical="center"/>
      <protection locked="0"/>
    </xf>
    <xf numFmtId="38" fontId="60" fillId="0" borderId="19" xfId="5" applyFont="1" applyBorder="1" applyAlignment="1" applyProtection="1">
      <alignment horizontal="right" vertical="center" shrinkToFit="1"/>
      <protection locked="0"/>
    </xf>
    <xf numFmtId="176" fontId="16" fillId="2" borderId="21" xfId="5" applyNumberFormat="1" applyFont="1" applyFill="1" applyBorder="1" applyAlignment="1">
      <alignment horizontal="right" vertical="center" shrinkToFit="1"/>
    </xf>
    <xf numFmtId="38" fontId="25" fillId="0" borderId="13" xfId="5" applyFont="1" applyBorder="1" applyAlignment="1">
      <alignment horizontal="center" vertical="center" shrinkToFit="1"/>
    </xf>
    <xf numFmtId="38" fontId="59" fillId="0" borderId="36" xfId="5" applyFont="1" applyBorder="1" applyAlignment="1">
      <alignment horizontal="right" vertical="center" shrinkToFit="1"/>
    </xf>
    <xf numFmtId="38" fontId="57" fillId="0" borderId="33" xfId="5" applyFont="1" applyBorder="1" applyAlignment="1">
      <alignment horizontal="right" vertical="center" shrinkToFit="1"/>
    </xf>
    <xf numFmtId="38" fontId="26" fillId="0" borderId="34" xfId="5" applyFont="1" applyBorder="1" applyAlignment="1">
      <alignment horizontal="right" vertical="center" shrinkToFit="1"/>
    </xf>
    <xf numFmtId="38" fontId="46" fillId="4" borderId="13" xfId="5" applyFont="1" applyFill="1" applyBorder="1" applyAlignment="1">
      <alignment vertical="center"/>
    </xf>
    <xf numFmtId="38" fontId="48" fillId="0" borderId="13" xfId="5" applyFont="1" applyBorder="1" applyAlignment="1">
      <alignment horizontal="left" vertical="center" indent="1"/>
    </xf>
    <xf numFmtId="38" fontId="48" fillId="0" borderId="90" xfId="5" applyFont="1" applyBorder="1" applyAlignment="1">
      <alignment vertical="center"/>
    </xf>
    <xf numFmtId="176" fontId="16" fillId="0" borderId="12" xfId="5" applyNumberFormat="1" applyFont="1" applyBorder="1" applyAlignment="1">
      <alignment horizontal="right" vertical="center" shrinkToFit="1"/>
    </xf>
    <xf numFmtId="38" fontId="25" fillId="4" borderId="28" xfId="5" applyFont="1" applyFill="1" applyBorder="1" applyAlignment="1">
      <alignment horizontal="left" vertical="center" indent="1"/>
    </xf>
    <xf numFmtId="176" fontId="17" fillId="0" borderId="10" xfId="5" applyNumberFormat="1" applyFont="1" applyBorder="1" applyAlignment="1">
      <alignment horizontal="right" vertical="center" shrinkToFit="1"/>
    </xf>
    <xf numFmtId="38" fontId="16" fillId="0" borderId="15" xfId="5" applyFont="1" applyBorder="1" applyAlignment="1">
      <alignment horizontal="right" vertical="center" shrinkToFit="1"/>
    </xf>
    <xf numFmtId="38" fontId="25" fillId="0" borderId="21" xfId="5" applyFont="1" applyBorder="1" applyAlignment="1">
      <alignment horizontal="center" vertical="center" shrinkToFit="1"/>
    </xf>
    <xf numFmtId="38" fontId="57" fillId="0" borderId="19" xfId="5" applyFont="1" applyBorder="1" applyAlignment="1">
      <alignment horizontal="right" vertical="center" shrinkToFit="1"/>
    </xf>
    <xf numFmtId="38" fontId="26" fillId="0" borderId="20" xfId="5" applyFont="1" applyBorder="1" applyAlignment="1">
      <alignment horizontal="right" vertical="center" shrinkToFit="1"/>
    </xf>
    <xf numFmtId="38" fontId="18" fillId="0" borderId="20" xfId="5" applyFont="1" applyBorder="1" applyAlignment="1">
      <alignment horizontal="right" vertical="center" shrinkToFit="1"/>
    </xf>
    <xf numFmtId="38" fontId="83" fillId="4" borderId="18" xfId="5" applyFont="1" applyFill="1" applyBorder="1" applyAlignment="1">
      <alignment horizontal="right" vertical="center" shrinkToFit="1"/>
    </xf>
    <xf numFmtId="176" fontId="18" fillId="4" borderId="23" xfId="5" applyNumberFormat="1" applyFont="1" applyFill="1" applyBorder="1" applyAlignment="1">
      <alignment horizontal="right" vertical="center" shrinkToFit="1"/>
    </xf>
    <xf numFmtId="38" fontId="83" fillId="0" borderId="18" xfId="5" applyFont="1" applyBorder="1" applyAlignment="1">
      <alignment horizontal="right" vertical="center" shrinkToFit="1"/>
    </xf>
    <xf numFmtId="176" fontId="17" fillId="4" borderId="23" xfId="5" applyNumberFormat="1" applyFont="1" applyFill="1" applyBorder="1" applyAlignment="1">
      <alignment horizontal="right" vertical="center" shrinkToFit="1"/>
    </xf>
    <xf numFmtId="38" fontId="26" fillId="0" borderId="3" xfId="5" applyFont="1" applyBorder="1" applyAlignment="1">
      <alignment horizontal="right" vertical="center" shrinkToFit="1"/>
    </xf>
    <xf numFmtId="38" fontId="55" fillId="0" borderId="13" xfId="5" applyFont="1" applyBorder="1" applyAlignment="1">
      <alignment horizontal="left" vertical="center" indent="1"/>
    </xf>
    <xf numFmtId="38" fontId="55" fillId="0" borderId="17" xfId="5" applyFont="1" applyBorder="1" applyAlignment="1">
      <alignment horizontal="left" vertical="center" indent="1"/>
    </xf>
    <xf numFmtId="38" fontId="55" fillId="4" borderId="17" xfId="5" applyFont="1" applyFill="1" applyBorder="1" applyAlignment="1">
      <alignment horizontal="left" vertical="center" indent="1"/>
    </xf>
    <xf numFmtId="0" fontId="48" fillId="4" borderId="17" xfId="0" applyFont="1" applyFill="1" applyBorder="1" applyAlignment="1">
      <alignment horizontal="left" vertical="center" indent="1"/>
    </xf>
    <xf numFmtId="38" fontId="48" fillId="4" borderId="13" xfId="5" applyFont="1" applyFill="1" applyBorder="1" applyAlignment="1">
      <alignment horizontal="left" vertical="center" indent="1"/>
    </xf>
    <xf numFmtId="0" fontId="47" fillId="0" borderId="0" xfId="0" applyFont="1" applyAlignment="1">
      <alignment horizontal="left" vertical="center" indent="1"/>
    </xf>
    <xf numFmtId="38" fontId="55" fillId="4" borderId="49" xfId="5" applyFont="1" applyFill="1" applyBorder="1" applyAlignment="1">
      <alignment vertical="center"/>
    </xf>
    <xf numFmtId="38" fontId="55" fillId="4" borderId="17" xfId="5" applyFont="1" applyFill="1" applyBorder="1" applyAlignment="1" applyProtection="1">
      <alignment horizontal="left" vertical="center" indent="1"/>
      <protection locked="0"/>
    </xf>
    <xf numFmtId="38" fontId="46" fillId="4" borderId="21" xfId="5" applyFont="1" applyFill="1" applyBorder="1" applyAlignment="1">
      <alignment vertical="center" shrinkToFit="1"/>
    </xf>
    <xf numFmtId="0" fontId="10" fillId="0" borderId="0" xfId="0" applyFont="1" applyAlignment="1">
      <alignment horizontal="right" vertical="top" shrinkToFit="1"/>
    </xf>
    <xf numFmtId="0" fontId="22" fillId="0" borderId="58" xfId="0" applyFont="1" applyBorder="1" applyAlignment="1">
      <alignment horizontal="center"/>
    </xf>
    <xf numFmtId="0" fontId="22" fillId="0" borderId="38" xfId="0" applyFont="1" applyBorder="1" applyAlignment="1">
      <alignment horizontal="center"/>
    </xf>
    <xf numFmtId="0" fontId="17" fillId="5" borderId="43" xfId="0" applyFont="1" applyFill="1" applyBorder="1" applyAlignment="1">
      <alignment horizontal="center"/>
    </xf>
    <xf numFmtId="0" fontId="17" fillId="5" borderId="44" xfId="0" applyFont="1" applyFill="1" applyBorder="1" applyAlignment="1">
      <alignment horizontal="center"/>
    </xf>
    <xf numFmtId="0" fontId="22" fillId="5" borderId="4" xfId="0" applyFont="1" applyFill="1" applyBorder="1" applyAlignment="1">
      <alignment horizontal="left" vertical="center"/>
    </xf>
    <xf numFmtId="0" fontId="22" fillId="5" borderId="24" xfId="0" applyFont="1" applyFill="1" applyBorder="1" applyAlignment="1">
      <alignment horizontal="left" vertical="center"/>
    </xf>
    <xf numFmtId="0" fontId="16" fillId="0" borderId="6" xfId="0" applyFont="1" applyBorder="1" applyAlignment="1">
      <alignment horizontal="left" shrinkToFit="1"/>
    </xf>
    <xf numFmtId="0" fontId="16" fillId="0" borderId="0" xfId="0" applyFont="1" applyAlignment="1">
      <alignment horizontal="left" shrinkToFit="1"/>
    </xf>
    <xf numFmtId="0" fontId="21" fillId="0" borderId="0" xfId="0" applyFont="1" applyAlignment="1">
      <alignment horizontal="center" shrinkToFit="1"/>
    </xf>
    <xf numFmtId="0" fontId="17" fillId="0" borderId="41" xfId="0" applyFont="1" applyBorder="1" applyAlignment="1">
      <alignment horizontal="center" vertical="center" textRotation="255" shrinkToFit="1"/>
    </xf>
    <xf numFmtId="0" fontId="17" fillId="0" borderId="39" xfId="0" applyFont="1" applyBorder="1" applyAlignment="1">
      <alignment horizontal="center" vertical="center" textRotation="255" shrinkToFit="1"/>
    </xf>
    <xf numFmtId="0" fontId="75" fillId="0" borderId="62" xfId="0" applyFont="1" applyBorder="1" applyAlignment="1">
      <alignment horizontal="distributed" indent="1"/>
    </xf>
    <xf numFmtId="0" fontId="75" fillId="0" borderId="42" xfId="0" applyFont="1" applyBorder="1" applyAlignment="1">
      <alignment horizontal="distributed" indent="1"/>
    </xf>
    <xf numFmtId="0" fontId="22" fillId="0" borderId="63" xfId="0" applyFont="1" applyBorder="1" applyAlignment="1">
      <alignment horizontal="center"/>
    </xf>
    <xf numFmtId="0" fontId="22" fillId="0" borderId="36" xfId="0" applyFont="1" applyBorder="1" applyAlignment="1">
      <alignment horizontal="center"/>
    </xf>
    <xf numFmtId="0" fontId="22" fillId="0" borderId="21" xfId="0" applyFont="1" applyBorder="1" applyAlignment="1">
      <alignment horizontal="distributed" vertical="center" wrapText="1" indent="1"/>
    </xf>
    <xf numFmtId="0" fontId="22" fillId="0" borderId="37" xfId="0" applyFont="1" applyBorder="1" applyAlignment="1">
      <alignment horizontal="distributed" vertical="center" wrapText="1" indent="1"/>
    </xf>
    <xf numFmtId="0" fontId="22" fillId="0" borderId="13" xfId="0" applyFont="1" applyBorder="1" applyAlignment="1">
      <alignment horizontal="distributed" vertical="center" wrapText="1" indent="1"/>
    </xf>
    <xf numFmtId="0" fontId="22" fillId="0" borderId="35" xfId="0" applyFont="1" applyBorder="1" applyAlignment="1">
      <alignment horizontal="distributed" vertical="center" wrapText="1" indent="1"/>
    </xf>
    <xf numFmtId="0" fontId="75" fillId="0" borderId="61" xfId="0" applyFont="1" applyBorder="1" applyAlignment="1">
      <alignment horizontal="distributed" indent="1"/>
    </xf>
    <xf numFmtId="0" fontId="75" fillId="0" borderId="18" xfId="0" applyFont="1" applyBorder="1" applyAlignment="1">
      <alignment horizontal="distributed" indent="1"/>
    </xf>
    <xf numFmtId="0" fontId="75" fillId="0" borderId="21" xfId="0" applyFont="1" applyBorder="1" applyAlignment="1">
      <alignment horizontal="distributed" vertical="center" indent="1"/>
    </xf>
    <xf numFmtId="0" fontId="75" fillId="0" borderId="37" xfId="0" applyFont="1" applyBorder="1" applyAlignment="1">
      <alignment horizontal="distributed" vertical="center" indent="1"/>
    </xf>
    <xf numFmtId="0" fontId="22" fillId="0" borderId="62" xfId="0" applyFont="1" applyBorder="1" applyAlignment="1">
      <alignment horizontal="distributed"/>
    </xf>
    <xf numFmtId="0" fontId="22" fillId="0" borderId="42" xfId="0" applyFont="1" applyBorder="1" applyAlignment="1">
      <alignment horizontal="distributed"/>
    </xf>
    <xf numFmtId="0" fontId="17" fillId="0" borderId="48" xfId="0" applyFont="1" applyBorder="1" applyAlignment="1">
      <alignment horizontal="center" vertical="center" textRotation="255" shrinkToFit="1"/>
    </xf>
    <xf numFmtId="0" fontId="75" fillId="0" borderId="49" xfId="0" applyFont="1" applyBorder="1" applyAlignment="1">
      <alignment horizontal="distributed" indent="1"/>
    </xf>
    <xf numFmtId="0" fontId="75" fillId="0" borderId="50" xfId="0" applyFont="1" applyBorder="1" applyAlignment="1">
      <alignment horizontal="distributed" indent="1"/>
    </xf>
    <xf numFmtId="0" fontId="22" fillId="0" borderId="13"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63" xfId="0" applyFont="1" applyBorder="1" applyAlignment="1">
      <alignment horizontal="distributed"/>
    </xf>
    <xf numFmtId="0" fontId="22" fillId="0" borderId="36" xfId="0" applyFont="1" applyBorder="1" applyAlignment="1">
      <alignment horizontal="distributed"/>
    </xf>
    <xf numFmtId="0" fontId="22" fillId="0" borderId="13" xfId="0" applyFont="1" applyBorder="1" applyAlignment="1">
      <alignment horizontal="left" vertical="center" shrinkToFit="1"/>
    </xf>
    <xf numFmtId="0" fontId="22" fillId="0" borderId="35" xfId="0" applyFont="1" applyBorder="1" applyAlignment="1">
      <alignment horizontal="left" vertical="center" shrinkToFit="1"/>
    </xf>
    <xf numFmtId="0" fontId="22" fillId="0" borderId="58" xfId="0" applyFont="1" applyBorder="1" applyAlignment="1">
      <alignment horizontal="distributed"/>
    </xf>
    <xf numFmtId="0" fontId="22" fillId="0" borderId="38" xfId="0" applyFont="1" applyBorder="1" applyAlignment="1">
      <alignment horizontal="distributed"/>
    </xf>
    <xf numFmtId="0" fontId="22" fillId="0" borderId="13" xfId="0" applyFont="1" applyBorder="1" applyAlignment="1">
      <alignment horizontal="center"/>
    </xf>
    <xf numFmtId="0" fontId="22" fillId="0" borderId="35" xfId="0" applyFont="1" applyBorder="1" applyAlignment="1">
      <alignment horizontal="center"/>
    </xf>
    <xf numFmtId="0" fontId="16" fillId="0" borderId="49" xfId="0" applyFont="1" applyBorder="1" applyAlignment="1">
      <alignment horizontal="center"/>
    </xf>
    <xf numFmtId="0" fontId="16" fillId="0" borderId="50" xfId="0" applyFont="1" applyBorder="1" applyAlignment="1">
      <alignment horizontal="center"/>
    </xf>
    <xf numFmtId="0" fontId="17" fillId="0" borderId="9" xfId="0" applyFont="1" applyBorder="1" applyAlignment="1">
      <alignment horizontal="center" vertical="center" textRotation="255"/>
    </xf>
    <xf numFmtId="0" fontId="17" fillId="0" borderId="11" xfId="0" applyFont="1" applyBorder="1" applyAlignment="1">
      <alignment horizontal="center" vertical="center" textRotation="255"/>
    </xf>
    <xf numFmtId="0" fontId="17" fillId="0" borderId="19" xfId="0" applyFont="1" applyBorder="1" applyAlignment="1">
      <alignment horizontal="center" vertical="center" textRotation="255"/>
    </xf>
    <xf numFmtId="0" fontId="75" fillId="0" borderId="64" xfId="0" applyFont="1" applyBorder="1" applyAlignment="1">
      <alignment horizontal="distributed" indent="1"/>
    </xf>
    <xf numFmtId="0" fontId="75" fillId="0" borderId="40" xfId="0" applyFont="1" applyBorder="1" applyAlignment="1">
      <alignment horizontal="distributed" indent="1"/>
    </xf>
    <xf numFmtId="0" fontId="22" fillId="0" borderId="79" xfId="0" applyFont="1" applyBorder="1" applyAlignment="1">
      <alignment horizontal="center"/>
    </xf>
    <xf numFmtId="0" fontId="22" fillId="0" borderId="13" xfId="0" applyFont="1" applyBorder="1" applyAlignment="1">
      <alignment vertical="center" shrinkToFit="1"/>
    </xf>
    <xf numFmtId="0" fontId="22" fillId="0" borderId="35" xfId="0" applyFont="1" applyBorder="1" applyAlignment="1">
      <alignment vertical="center" shrinkToFit="1"/>
    </xf>
    <xf numFmtId="0" fontId="34" fillId="0" borderId="45" xfId="0" applyFont="1" applyBorder="1" applyAlignment="1">
      <alignment horizontal="center" vertical="center" textRotation="255"/>
    </xf>
    <xf numFmtId="0" fontId="34" fillId="0" borderId="53" xfId="0" applyFont="1" applyBorder="1" applyAlignment="1">
      <alignment horizontal="center" vertical="center" textRotation="255"/>
    </xf>
    <xf numFmtId="38" fontId="34" fillId="0" borderId="53" xfId="0" applyNumberFormat="1" applyFont="1" applyBorder="1" applyAlignment="1">
      <alignment horizontal="center" vertical="center" textRotation="255"/>
    </xf>
    <xf numFmtId="38" fontId="34" fillId="0" borderId="45" xfId="5" applyFont="1" applyBorder="1" applyAlignment="1">
      <alignment horizontal="center" vertical="center" textRotation="255"/>
    </xf>
    <xf numFmtId="38" fontId="34" fillId="0" borderId="51" xfId="5" applyFont="1" applyBorder="1" applyAlignment="1">
      <alignment horizontal="center" vertical="center" textRotation="255"/>
    </xf>
    <xf numFmtId="0" fontId="34" fillId="0" borderId="51" xfId="0" applyFont="1" applyBorder="1" applyAlignment="1">
      <alignment horizontal="center" vertical="center" textRotation="255"/>
    </xf>
    <xf numFmtId="0" fontId="29" fillId="0" borderId="0" xfId="0" applyFont="1" applyAlignment="1">
      <alignment horizontal="left" vertical="center"/>
    </xf>
    <xf numFmtId="0" fontId="34" fillId="0" borderId="45" xfId="0" applyFont="1" applyBorder="1" applyAlignment="1">
      <alignment horizontal="center" vertical="center" textRotation="255" wrapText="1"/>
    </xf>
    <xf numFmtId="0" fontId="34" fillId="0" borderId="53" xfId="0" applyFont="1" applyBorder="1" applyAlignment="1">
      <alignment horizontal="center" vertical="center" textRotation="255" wrapText="1"/>
    </xf>
    <xf numFmtId="0" fontId="54" fillId="0" borderId="4" xfId="0" applyFont="1" applyBorder="1" applyAlignment="1">
      <alignment horizontal="left" vertical="center" shrinkToFit="1"/>
    </xf>
    <xf numFmtId="0" fontId="54" fillId="0" borderId="3" xfId="0" applyFont="1" applyBorder="1" applyAlignment="1">
      <alignment horizontal="left" vertical="center" shrinkToFit="1"/>
    </xf>
    <xf numFmtId="0" fontId="53" fillId="0" borderId="4" xfId="0" applyFont="1" applyBorder="1" applyAlignment="1">
      <alignment horizontal="left" vertical="center" shrinkToFit="1"/>
    </xf>
    <xf numFmtId="0" fontId="53" fillId="0" borderId="3" xfId="0" applyFont="1" applyBorder="1" applyAlignment="1">
      <alignment horizontal="left" vertical="center" shrinkToFit="1"/>
    </xf>
    <xf numFmtId="38" fontId="17" fillId="0" borderId="4" xfId="0" applyNumberFormat="1" applyFont="1" applyBorder="1" applyAlignment="1">
      <alignment horizontal="center" vertical="center" shrinkToFit="1"/>
    </xf>
    <xf numFmtId="0" fontId="17" fillId="0" borderId="5" xfId="0" applyFont="1" applyBorder="1" applyAlignment="1">
      <alignment horizontal="center" vertical="center" shrinkToFit="1"/>
    </xf>
    <xf numFmtId="38" fontId="20" fillId="5" borderId="38" xfId="0" applyNumberFormat="1" applyFont="1" applyFill="1" applyBorder="1" applyAlignment="1">
      <alignment vertical="center" shrinkToFit="1"/>
    </xf>
  </cellXfs>
  <cellStyles count="10">
    <cellStyle name="パーセント 2" xfId="1" xr:uid="{00000000-0005-0000-0000-000000000000}"/>
    <cellStyle name="ハイパーリンク" xfId="2" builtinId="8"/>
    <cellStyle name="桁区切り" xfId="9" builtinId="6"/>
    <cellStyle name="桁区切り 2" xfId="3" xr:uid="{00000000-0005-0000-0000-000003000000}"/>
    <cellStyle name="桁区切り_見積支援部数表（18_11作成中）_E" xfId="4" xr:uid="{00000000-0005-0000-0000-000004000000}"/>
    <cellStyle name="桁区切り_部数作成表　平成１２年８月作成" xfId="5" xr:uid="{00000000-0005-0000-0000-000005000000}"/>
    <cellStyle name="桁区切り_部数作成表　平成１２年８月作成 2" xfId="6" xr:uid="{00000000-0005-0000-0000-000006000000}"/>
    <cellStyle name="通貨 2" xfId="7" xr:uid="{00000000-0005-0000-0000-000007000000}"/>
    <cellStyle name="標準" xfId="0" builtinId="0"/>
    <cellStyle name="標準 2" xfId="8" xr:uid="{00000000-0005-0000-0000-000009000000}"/>
  </cellStyles>
  <dxfs count="1">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D5818-7DE8-48B8-81AD-00C3A2680A1D}">
  <sheetPr codeName="Sheet1">
    <pageSetUpPr fitToPage="1"/>
  </sheetPr>
  <dimension ref="A1:Q49"/>
  <sheetViews>
    <sheetView showGridLines="0" showZeros="0" zoomScaleNormal="100" zoomScaleSheetLayoutView="100" workbookViewId="0">
      <selection activeCell="E4" sqref="E4"/>
    </sheetView>
  </sheetViews>
  <sheetFormatPr defaultColWidth="0" defaultRowHeight="16.5" zeroHeight="1"/>
  <cols>
    <col min="1" max="1" width="6.3984375" style="2" customWidth="1"/>
    <col min="2" max="2" width="5" style="2" customWidth="1"/>
    <col min="3" max="3" width="7.86328125" style="2" customWidth="1"/>
    <col min="4" max="4" width="10.46484375" style="2" customWidth="1"/>
    <col min="5" max="9" width="10.1328125" style="2" customWidth="1"/>
    <col min="10" max="10" width="14.86328125" style="2" hidden="1" customWidth="1"/>
    <col min="11" max="11" width="11" style="1" customWidth="1"/>
    <col min="12" max="12" width="1.3984375" style="5" customWidth="1"/>
    <col min="13" max="13" width="9" style="2" customWidth="1"/>
    <col min="14" max="14" width="9" style="2" hidden="1" customWidth="1"/>
    <col min="15" max="15" width="10.3984375" style="2" hidden="1" customWidth="1"/>
    <col min="16" max="16" width="8" style="2" hidden="1" customWidth="1"/>
    <col min="17" max="17" width="10.3984375" style="2" hidden="1" customWidth="1"/>
    <col min="18" max="16384" width="9" style="2" hidden="1"/>
  </cols>
  <sheetData>
    <row r="1" spans="2:12" ht="9.75" customHeight="1">
      <c r="C1" s="21"/>
      <c r="D1" s="21"/>
      <c r="E1" s="21"/>
      <c r="F1" s="21"/>
      <c r="G1" s="21"/>
      <c r="H1" s="21"/>
      <c r="I1" s="21"/>
      <c r="J1" s="21"/>
      <c r="K1" s="21"/>
      <c r="L1" s="21"/>
    </row>
    <row r="2" spans="2:12" ht="21" thickBot="1">
      <c r="B2" s="306" t="s">
        <v>56</v>
      </c>
      <c r="C2" s="22"/>
      <c r="D2" s="22"/>
      <c r="E2" s="22"/>
      <c r="F2" s="298"/>
      <c r="G2" s="22"/>
      <c r="H2" s="22"/>
      <c r="I2" s="22"/>
      <c r="J2" s="22"/>
      <c r="K2" s="22"/>
      <c r="L2" s="21"/>
    </row>
    <row r="3" spans="2:12" ht="19.5" customHeight="1" thickBot="1">
      <c r="B3" s="7"/>
      <c r="C3" s="662" t="s">
        <v>57</v>
      </c>
      <c r="D3" s="663"/>
      <c r="E3" s="8" t="s">
        <v>3</v>
      </c>
      <c r="F3" s="8" t="s">
        <v>58</v>
      </c>
      <c r="G3" s="8" t="s">
        <v>59</v>
      </c>
      <c r="H3" s="8" t="s">
        <v>60</v>
      </c>
      <c r="I3" s="9" t="s">
        <v>61</v>
      </c>
      <c r="J3" s="10" t="s">
        <v>7</v>
      </c>
      <c r="K3" s="11" t="s">
        <v>19</v>
      </c>
      <c r="L3" s="12"/>
    </row>
    <row r="4" spans="2:12" s="3" customFormat="1" ht="19.5" customHeight="1">
      <c r="B4" s="664" t="s">
        <v>62</v>
      </c>
      <c r="C4" s="667" t="s">
        <v>63</v>
      </c>
      <c r="D4" s="668"/>
      <c r="E4" s="399">
        <v>74090</v>
      </c>
      <c r="F4" s="399">
        <v>0</v>
      </c>
      <c r="G4" s="399">
        <v>3270</v>
      </c>
      <c r="H4" s="399">
        <v>11290</v>
      </c>
      <c r="I4" s="400"/>
      <c r="J4" s="401"/>
      <c r="K4" s="402">
        <f>SUM(E4:J4)</f>
        <v>88650</v>
      </c>
      <c r="L4" s="13"/>
    </row>
    <row r="5" spans="2:12" ht="19.5" customHeight="1">
      <c r="B5" s="665"/>
      <c r="C5" s="637"/>
      <c r="D5" s="669"/>
      <c r="E5" s="407">
        <f>IF(ISERROR(+部数表!E56),0,+部数表!E56)</f>
        <v>0</v>
      </c>
      <c r="F5" s="407">
        <f>IF(ISERROR(+部数表!I56),0,+部数表!I56)</f>
        <v>0</v>
      </c>
      <c r="G5" s="407">
        <f>IF(ISERROR(+部数表!M56),0,+部数表!M56)</f>
        <v>0</v>
      </c>
      <c r="H5" s="407">
        <f>IF(ISERROR(+部数表!Q56),0,+部数表!Q56)</f>
        <v>0</v>
      </c>
      <c r="I5" s="408">
        <f>IF(ISERROR(+部数表!U56),0,+部数表!U56)</f>
        <v>0</v>
      </c>
      <c r="J5" s="409">
        <f>IF(ISERROR(+部数表!#REF!),0,+部数表!#REF!)</f>
        <v>0</v>
      </c>
      <c r="K5" s="410">
        <f>SUM(E5:J5)</f>
        <v>0</v>
      </c>
      <c r="L5" s="14"/>
    </row>
    <row r="6" spans="2:12" s="3" customFormat="1" ht="19.5" customHeight="1">
      <c r="B6" s="665"/>
      <c r="C6" s="643" t="s">
        <v>64</v>
      </c>
      <c r="D6" s="644"/>
      <c r="E6" s="403">
        <v>11520</v>
      </c>
      <c r="F6" s="403">
        <v>0</v>
      </c>
      <c r="G6" s="403">
        <v>1510</v>
      </c>
      <c r="H6" s="403">
        <v>2110</v>
      </c>
      <c r="I6" s="404">
        <v>0</v>
      </c>
      <c r="J6" s="405"/>
      <c r="K6" s="406">
        <f t="shared" ref="K6:K37" si="0">SUM(E6:J6)</f>
        <v>15140</v>
      </c>
      <c r="L6" s="13"/>
    </row>
    <row r="7" spans="2:12" ht="19.5" customHeight="1">
      <c r="B7" s="665"/>
      <c r="C7" s="637" t="s">
        <v>65</v>
      </c>
      <c r="D7" s="638"/>
      <c r="E7" s="407">
        <f>IF(ISERROR(+部数表!E63),0,+部数表!E63)</f>
        <v>0</v>
      </c>
      <c r="F7" s="407">
        <f>IF(ISERROR(+部数表!I63),0,+部数表!I63)</f>
        <v>0</v>
      </c>
      <c r="G7" s="407">
        <f>IF(ISERROR(+部数表!M63),0,+部数表!M63)</f>
        <v>0</v>
      </c>
      <c r="H7" s="407">
        <f>IF(ISERROR(+部数表!Q63),0,+部数表!Q63)</f>
        <v>0</v>
      </c>
      <c r="I7" s="408">
        <f>IF(ISERROR(+部数表!U63),0,+部数表!U63)</f>
        <v>0</v>
      </c>
      <c r="J7" s="409">
        <f>IF(ISERROR(+部数表!#REF!),0,+部数表!#REF!)</f>
        <v>0</v>
      </c>
      <c r="K7" s="410">
        <f t="shared" si="0"/>
        <v>0</v>
      </c>
      <c r="L7" s="14"/>
    </row>
    <row r="8" spans="2:12" s="3" customFormat="1" ht="19.5" customHeight="1">
      <c r="B8" s="665"/>
      <c r="C8" s="643" t="s">
        <v>66</v>
      </c>
      <c r="D8" s="644"/>
      <c r="E8" s="403">
        <v>4650</v>
      </c>
      <c r="F8" s="403">
        <v>110</v>
      </c>
      <c r="G8" s="403"/>
      <c r="H8" s="403">
        <v>520</v>
      </c>
      <c r="I8" s="404">
        <v>50</v>
      </c>
      <c r="J8" s="405"/>
      <c r="K8" s="406">
        <f t="shared" si="0"/>
        <v>5330</v>
      </c>
      <c r="L8" s="13"/>
    </row>
    <row r="9" spans="2:12" ht="19.5" customHeight="1">
      <c r="B9" s="665"/>
      <c r="C9" s="637"/>
      <c r="D9" s="638"/>
      <c r="E9" s="407">
        <f>IF(ISERROR(+部数表!E71),0,+部数表!E71)</f>
        <v>0</v>
      </c>
      <c r="F9" s="407">
        <f>IF(ISERROR(+部数表!I71),0,+部数表!I71)</f>
        <v>0</v>
      </c>
      <c r="G9" s="407"/>
      <c r="H9" s="407">
        <f>IF(ISERROR(+部数表!Q71),0,+部数表!Q71)</f>
        <v>0</v>
      </c>
      <c r="I9" s="408">
        <f>IF(ISERROR(+部数表!U71),0,+部数表!U71)</f>
        <v>0</v>
      </c>
      <c r="J9" s="409">
        <f>IF(ISERROR(+部数表!#REF!),0,+部数表!#REF!)</f>
        <v>0</v>
      </c>
      <c r="K9" s="410">
        <f t="shared" si="0"/>
        <v>0</v>
      </c>
      <c r="L9" s="14"/>
    </row>
    <row r="10" spans="2:12" s="3" customFormat="1" ht="19.5" customHeight="1">
      <c r="B10" s="665"/>
      <c r="C10" s="643" t="s">
        <v>67</v>
      </c>
      <c r="D10" s="644"/>
      <c r="E10" s="403">
        <v>18670</v>
      </c>
      <c r="F10" s="403">
        <v>640</v>
      </c>
      <c r="G10" s="403">
        <v>2310</v>
      </c>
      <c r="H10" s="403">
        <v>3440</v>
      </c>
      <c r="I10" s="404">
        <v>5110</v>
      </c>
      <c r="J10" s="405"/>
      <c r="K10" s="406">
        <f t="shared" si="0"/>
        <v>30170</v>
      </c>
      <c r="L10" s="13"/>
    </row>
    <row r="11" spans="2:12" ht="19.5" customHeight="1">
      <c r="B11" s="665"/>
      <c r="C11" s="670"/>
      <c r="D11" s="671"/>
      <c r="E11" s="407">
        <f>IF(ISERROR(+部数表!E82),0,+部数表!E82)</f>
        <v>0</v>
      </c>
      <c r="F11" s="407">
        <f>IF(ISERROR(+部数表!I82),0,+部数表!I82)</f>
        <v>0</v>
      </c>
      <c r="G11" s="407">
        <f>IF(ISERROR(+部数表!M82),0,+部数表!M82)</f>
        <v>0</v>
      </c>
      <c r="H11" s="407">
        <f>IF(ISERROR(+部数表!Q82),0,+部数表!Q82)</f>
        <v>0</v>
      </c>
      <c r="I11" s="408">
        <f>IF(ISERROR(+部数表!U82),0,+部数表!U82)</f>
        <v>0</v>
      </c>
      <c r="J11" s="409">
        <f>IF(ISERROR(+部数表!#REF!),0,+部数表!#REF!)</f>
        <v>0</v>
      </c>
      <c r="K11" s="410">
        <f t="shared" si="0"/>
        <v>0</v>
      </c>
      <c r="L11" s="14"/>
    </row>
    <row r="12" spans="2:12" s="3" customFormat="1" ht="19.5" customHeight="1">
      <c r="B12" s="665"/>
      <c r="C12" s="643" t="s">
        <v>68</v>
      </c>
      <c r="D12" s="644"/>
      <c r="E12" s="403">
        <v>5070</v>
      </c>
      <c r="F12" s="403">
        <v>480</v>
      </c>
      <c r="G12" s="403">
        <v>690</v>
      </c>
      <c r="H12" s="403">
        <v>300</v>
      </c>
      <c r="I12" s="404">
        <v>1340</v>
      </c>
      <c r="J12" s="405"/>
      <c r="K12" s="406">
        <f t="shared" si="0"/>
        <v>7880</v>
      </c>
      <c r="L12" s="13"/>
    </row>
    <row r="13" spans="2:12" ht="19.5" customHeight="1">
      <c r="B13" s="665"/>
      <c r="C13" s="654"/>
      <c r="D13" s="655"/>
      <c r="E13" s="407">
        <f>IF(ISERROR(+部数表!E88),0,+部数表!E88)</f>
        <v>0</v>
      </c>
      <c r="F13" s="407">
        <f>IF(ISERROR(+部数表!I88),0,+部数表!I88)</f>
        <v>0</v>
      </c>
      <c r="G13" s="407">
        <f>IF(ISERROR(+部数表!M88),0,+部数表!M88)</f>
        <v>0</v>
      </c>
      <c r="H13" s="407">
        <f>IF(ISERROR(+部数表!Q88),0,+部数表!Q88)</f>
        <v>0</v>
      </c>
      <c r="I13" s="408">
        <f>IF(ISERROR(+部数表!U88),0,+部数表!U88)</f>
        <v>0</v>
      </c>
      <c r="J13" s="409">
        <f>IF(ISERROR(+部数表!#REF!),0,+部数表!#REF!)</f>
        <v>0</v>
      </c>
      <c r="K13" s="410">
        <f t="shared" si="0"/>
        <v>0</v>
      </c>
      <c r="L13" s="14"/>
    </row>
    <row r="14" spans="2:12" s="3" customFormat="1" ht="19.5" customHeight="1">
      <c r="B14" s="665"/>
      <c r="C14" s="643" t="s">
        <v>69</v>
      </c>
      <c r="D14" s="644"/>
      <c r="E14" s="403">
        <v>9580</v>
      </c>
      <c r="F14" s="403">
        <v>0</v>
      </c>
      <c r="G14" s="403">
        <v>0</v>
      </c>
      <c r="H14" s="403"/>
      <c r="I14" s="404"/>
      <c r="J14" s="405"/>
      <c r="K14" s="406">
        <f t="shared" si="0"/>
        <v>9580</v>
      </c>
      <c r="L14" s="13"/>
    </row>
    <row r="15" spans="2:12" ht="19.5" customHeight="1">
      <c r="B15" s="665"/>
      <c r="C15" s="660"/>
      <c r="D15" s="661"/>
      <c r="E15" s="407">
        <f>IF(ISERROR(+部数表!E100),0,+部数表!E100)</f>
        <v>0</v>
      </c>
      <c r="F15" s="407"/>
      <c r="G15" s="407">
        <f>IF(ISERROR(+部数表!M100),0,+部数表!M100)</f>
        <v>0</v>
      </c>
      <c r="H15" s="407">
        <f>IF(ISERROR(+部数表!Q100),0,+部数表!Q100)</f>
        <v>0</v>
      </c>
      <c r="I15" s="408">
        <f>IF(ISERROR(+部数表!U100),0,+部数表!U100)</f>
        <v>0</v>
      </c>
      <c r="J15" s="409">
        <f>IF(ISERROR(+部数表!#REF!),0,+部数表!#REF!)</f>
        <v>0</v>
      </c>
      <c r="K15" s="410">
        <f t="shared" si="0"/>
        <v>0</v>
      </c>
      <c r="L15" s="14"/>
    </row>
    <row r="16" spans="2:12" s="3" customFormat="1" ht="19.5" customHeight="1">
      <c r="B16" s="665"/>
      <c r="C16" s="643" t="s">
        <v>70</v>
      </c>
      <c r="D16" s="644"/>
      <c r="E16" s="403">
        <v>7320</v>
      </c>
      <c r="F16" s="403">
        <v>90</v>
      </c>
      <c r="G16" s="403">
        <v>70</v>
      </c>
      <c r="H16" s="403">
        <v>330</v>
      </c>
      <c r="I16" s="404">
        <v>1140</v>
      </c>
      <c r="J16" s="405"/>
      <c r="K16" s="406">
        <f t="shared" si="0"/>
        <v>8950</v>
      </c>
      <c r="L16" s="13"/>
    </row>
    <row r="17" spans="2:12" ht="19.5" customHeight="1">
      <c r="B17" s="665"/>
      <c r="C17" s="660"/>
      <c r="D17" s="661"/>
      <c r="E17" s="407">
        <f>IF(ISERROR(+部数表!E110),0,+部数表!E110)</f>
        <v>0</v>
      </c>
      <c r="F17" s="407">
        <f>IF(ISERROR(+部数表!I110),0,+部数表!I110)</f>
        <v>0</v>
      </c>
      <c r="G17" s="407">
        <f>IF(ISERROR(+部数表!M110),0,+部数表!M110)</f>
        <v>0</v>
      </c>
      <c r="H17" s="407">
        <f>IF(ISERROR(+部数表!Q110),0,+部数表!Q110)</f>
        <v>0</v>
      </c>
      <c r="I17" s="408">
        <f>IF(ISERROR(+部数表!U110),0,+部数表!U110)</f>
        <v>0</v>
      </c>
      <c r="J17" s="409">
        <f>IF(ISERROR(+部数表!#REF!),0,+部数表!#REF!)</f>
        <v>0</v>
      </c>
      <c r="K17" s="410">
        <f t="shared" si="0"/>
        <v>0</v>
      </c>
      <c r="L17" s="14"/>
    </row>
    <row r="18" spans="2:12" s="3" customFormat="1" ht="19.5" customHeight="1">
      <c r="B18" s="665"/>
      <c r="C18" s="643" t="s">
        <v>71</v>
      </c>
      <c r="D18" s="644"/>
      <c r="E18" s="403">
        <v>9590</v>
      </c>
      <c r="F18" s="403">
        <v>740</v>
      </c>
      <c r="G18" s="403">
        <v>590</v>
      </c>
      <c r="H18" s="403">
        <v>2250</v>
      </c>
      <c r="I18" s="404">
        <v>3150</v>
      </c>
      <c r="J18" s="405"/>
      <c r="K18" s="406">
        <f t="shared" si="0"/>
        <v>16320</v>
      </c>
      <c r="L18" s="13"/>
    </row>
    <row r="19" spans="2:12" ht="19.5" customHeight="1" thickBot="1">
      <c r="B19" s="666"/>
      <c r="C19" s="647"/>
      <c r="D19" s="648"/>
      <c r="E19" s="411">
        <f>IF(ISERROR(+部数表!E118),0,+部数表!E118)</f>
        <v>0</v>
      </c>
      <c r="F19" s="411">
        <f>IF(ISERROR(+部数表!I118),0,+部数表!I118)</f>
        <v>0</v>
      </c>
      <c r="G19" s="411">
        <f>IF(ISERROR(+部数表!M118),0,+部数表!M118)</f>
        <v>0</v>
      </c>
      <c r="H19" s="411">
        <f>IF(ISERROR(+部数表!Q118),0,+部数表!Q118)</f>
        <v>0</v>
      </c>
      <c r="I19" s="412">
        <f>IF(ISERROR(+部数表!U118),0,+部数表!U118)</f>
        <v>0</v>
      </c>
      <c r="J19" s="413">
        <f>IF(ISERROR(+部数表!#REF!),0,+部数表!#REF!)</f>
        <v>0</v>
      </c>
      <c r="K19" s="414">
        <f t="shared" si="0"/>
        <v>0</v>
      </c>
      <c r="L19" s="14"/>
    </row>
    <row r="20" spans="2:12" s="3" customFormat="1" ht="19.5" customHeight="1">
      <c r="B20" s="649" t="s">
        <v>72</v>
      </c>
      <c r="C20" s="650" t="s">
        <v>73</v>
      </c>
      <c r="D20" s="651"/>
      <c r="E20" s="399">
        <v>18020</v>
      </c>
      <c r="F20" s="399">
        <v>0</v>
      </c>
      <c r="G20" s="399">
        <v>2760</v>
      </c>
      <c r="H20" s="399">
        <v>11250</v>
      </c>
      <c r="I20" s="400">
        <v>13180</v>
      </c>
      <c r="J20" s="401"/>
      <c r="K20" s="402">
        <f t="shared" si="0"/>
        <v>45210</v>
      </c>
      <c r="L20" s="13"/>
    </row>
    <row r="21" spans="2:12" ht="19.5" customHeight="1">
      <c r="B21" s="633"/>
      <c r="C21" s="652" t="s">
        <v>74</v>
      </c>
      <c r="D21" s="653"/>
      <c r="E21" s="407">
        <f>IF(ISERROR(+部数表!E148),0,+部数表!E148)</f>
        <v>0</v>
      </c>
      <c r="F21" s="407">
        <f>IF(ISERROR(+部数表!I148),0,+部数表!I148)</f>
        <v>0</v>
      </c>
      <c r="G21" s="407">
        <f>IF(ISERROR(+部数表!M148),0,+部数表!M148)</f>
        <v>0</v>
      </c>
      <c r="H21" s="407">
        <f>IF(ISERROR(+部数表!Q148),0,+部数表!Q148)</f>
        <v>0</v>
      </c>
      <c r="I21" s="408">
        <f>IF(ISERROR(+部数表!U148),0,+部数表!U148)</f>
        <v>0</v>
      </c>
      <c r="J21" s="409">
        <f>IF(ISERROR(+部数表!#REF!),0,+部数表!#REF!)</f>
        <v>0</v>
      </c>
      <c r="K21" s="410">
        <f t="shared" si="0"/>
        <v>0</v>
      </c>
      <c r="L21" s="14"/>
    </row>
    <row r="22" spans="2:12" s="3" customFormat="1" ht="19.5" customHeight="1">
      <c r="B22" s="633"/>
      <c r="C22" s="643" t="s">
        <v>75</v>
      </c>
      <c r="D22" s="644"/>
      <c r="E22" s="403">
        <v>4700</v>
      </c>
      <c r="F22" s="403">
        <v>0</v>
      </c>
      <c r="G22" s="403"/>
      <c r="H22" s="403">
        <v>2250</v>
      </c>
      <c r="I22" s="404">
        <v>360</v>
      </c>
      <c r="J22" s="405"/>
      <c r="K22" s="406">
        <f t="shared" si="0"/>
        <v>7310</v>
      </c>
      <c r="L22" s="13"/>
    </row>
    <row r="23" spans="2:12" ht="19.5" customHeight="1">
      <c r="B23" s="633"/>
      <c r="C23" s="654"/>
      <c r="D23" s="655"/>
      <c r="E23" s="407">
        <f>IF(ISERROR(+部数表!E124),0,+部数表!E124)</f>
        <v>0</v>
      </c>
      <c r="F23" s="407"/>
      <c r="G23" s="407"/>
      <c r="H23" s="407">
        <f>IF(ISERROR(+部数表!Q124),0,+部数表!Q124)</f>
        <v>0</v>
      </c>
      <c r="I23" s="408">
        <f>IF(ISERROR(+部数表!U124),0,+部数表!U124)</f>
        <v>0</v>
      </c>
      <c r="J23" s="409">
        <f>IF(ISERROR(+部数表!#REF!),0,+部数表!#REF!)</f>
        <v>0</v>
      </c>
      <c r="K23" s="410">
        <f t="shared" si="0"/>
        <v>0</v>
      </c>
      <c r="L23" s="14"/>
    </row>
    <row r="24" spans="2:12" s="3" customFormat="1" ht="19.5" customHeight="1">
      <c r="B24" s="633"/>
      <c r="C24" s="643" t="s">
        <v>76</v>
      </c>
      <c r="D24" s="644"/>
      <c r="E24" s="403">
        <v>2180</v>
      </c>
      <c r="F24" s="403"/>
      <c r="G24" s="403">
        <v>0</v>
      </c>
      <c r="H24" s="403">
        <v>690</v>
      </c>
      <c r="I24" s="404"/>
      <c r="J24" s="405"/>
      <c r="K24" s="406">
        <f t="shared" si="0"/>
        <v>2870</v>
      </c>
      <c r="L24" s="13"/>
    </row>
    <row r="25" spans="2:12" ht="19.5" customHeight="1">
      <c r="B25" s="633"/>
      <c r="C25" s="637"/>
      <c r="D25" s="638"/>
      <c r="E25" s="407">
        <f>IF(ISERROR(+部数表!E152),0,+部数表!E152)</f>
        <v>0</v>
      </c>
      <c r="F25" s="407"/>
      <c r="G25" s="407"/>
      <c r="H25" s="407">
        <f>IF(ISERROR(+部数表!Q152),0,+部数表!Q152)</f>
        <v>0</v>
      </c>
      <c r="I25" s="408">
        <f>IF(ISERROR(+部数表!U152),0,+部数表!U152)</f>
        <v>0</v>
      </c>
      <c r="J25" s="409">
        <f>IF(ISERROR(+部数表!#REF!),0,+部数表!#REF!)</f>
        <v>0</v>
      </c>
      <c r="K25" s="410">
        <f t="shared" si="0"/>
        <v>0</v>
      </c>
      <c r="L25" s="14"/>
    </row>
    <row r="26" spans="2:12" s="3" customFormat="1" ht="19.5" customHeight="1">
      <c r="B26" s="633"/>
      <c r="C26" s="643" t="s">
        <v>53</v>
      </c>
      <c r="D26" s="644"/>
      <c r="E26" s="403">
        <v>3130</v>
      </c>
      <c r="F26" s="403">
        <v>0</v>
      </c>
      <c r="G26" s="403"/>
      <c r="H26" s="403">
        <v>1020</v>
      </c>
      <c r="I26" s="404"/>
      <c r="J26" s="405"/>
      <c r="K26" s="406">
        <f t="shared" si="0"/>
        <v>4150</v>
      </c>
      <c r="L26" s="13"/>
    </row>
    <row r="27" spans="2:12" ht="19.5" customHeight="1">
      <c r="B27" s="633"/>
      <c r="C27" s="656"/>
      <c r="D27" s="657"/>
      <c r="E27" s="407">
        <f>IF(ISERROR(+部数表!E167),0,+部数表!E167)</f>
        <v>0</v>
      </c>
      <c r="F27" s="407"/>
      <c r="G27" s="407"/>
      <c r="H27" s="407">
        <f>IF(ISERROR(+部数表!Q167),0,+部数表!Q167)</f>
        <v>0</v>
      </c>
      <c r="I27" s="408">
        <f>IF(ISERROR(+部数表!U167),0,+部数表!U167)</f>
        <v>0</v>
      </c>
      <c r="J27" s="409">
        <f>IF(ISERROR(+部数表!#REF!),0,+部数表!#REF!)</f>
        <v>0</v>
      </c>
      <c r="K27" s="410">
        <f t="shared" si="0"/>
        <v>0</v>
      </c>
      <c r="L27" s="14"/>
    </row>
    <row r="28" spans="2:12" s="3" customFormat="1" ht="19.5" customHeight="1">
      <c r="B28" s="633"/>
      <c r="C28" s="643" t="s">
        <v>77</v>
      </c>
      <c r="D28" s="644"/>
      <c r="E28" s="403">
        <v>4560</v>
      </c>
      <c r="F28" s="403">
        <v>0</v>
      </c>
      <c r="G28" s="403">
        <v>330</v>
      </c>
      <c r="H28" s="403">
        <v>250</v>
      </c>
      <c r="I28" s="404"/>
      <c r="J28" s="405"/>
      <c r="K28" s="406">
        <f t="shared" si="0"/>
        <v>5140</v>
      </c>
      <c r="L28" s="13"/>
    </row>
    <row r="29" spans="2:12" ht="19.5" customHeight="1" thickBot="1">
      <c r="B29" s="634"/>
      <c r="C29" s="658"/>
      <c r="D29" s="659"/>
      <c r="E29" s="411">
        <f>IF(ISERROR(+部数表!E158),0,+部数表!E158)</f>
        <v>0</v>
      </c>
      <c r="F29" s="411">
        <f>IF(ISERROR(+部数表!I158),0,+部数表!I158)</f>
        <v>0</v>
      </c>
      <c r="G29" s="411">
        <f>IF(ISERROR(+部数表!M158),0,+部数表!M158)</f>
        <v>0</v>
      </c>
      <c r="H29" s="411">
        <f>IF(ISERROR(+部数表!Q158),0,+部数表!Q158)</f>
        <v>0</v>
      </c>
      <c r="I29" s="412">
        <f>IF(ISERROR(+部数表!U158),0,+部数表!U158)</f>
        <v>0</v>
      </c>
      <c r="J29" s="413">
        <f>IF(ISERROR(+部数表!#REF!),0,+部数表!#REF!)</f>
        <v>0</v>
      </c>
      <c r="K29" s="414">
        <f t="shared" si="0"/>
        <v>0</v>
      </c>
      <c r="L29" s="14"/>
    </row>
    <row r="30" spans="2:12" s="3" customFormat="1" ht="19.5" customHeight="1">
      <c r="B30" s="633" t="s">
        <v>94</v>
      </c>
      <c r="C30" s="635" t="s">
        <v>78</v>
      </c>
      <c r="D30" s="636"/>
      <c r="E30" s="399">
        <v>6080</v>
      </c>
      <c r="F30" s="399">
        <v>290</v>
      </c>
      <c r="G30" s="399">
        <v>0</v>
      </c>
      <c r="H30" s="399">
        <v>120</v>
      </c>
      <c r="I30" s="400">
        <v>40</v>
      </c>
      <c r="J30" s="401"/>
      <c r="K30" s="402">
        <f t="shared" si="0"/>
        <v>6530</v>
      </c>
      <c r="L30" s="13"/>
    </row>
    <row r="31" spans="2:12" ht="19.5" customHeight="1">
      <c r="B31" s="633"/>
      <c r="C31" s="637"/>
      <c r="D31" s="638"/>
      <c r="E31" s="407">
        <f>IF(ISERROR(+部数表!E177),0,+部数表!E177)</f>
        <v>0</v>
      </c>
      <c r="F31" s="407">
        <f>IF(ISERROR(+部数表!I177),0,+部数表!I177)</f>
        <v>0</v>
      </c>
      <c r="G31" s="407">
        <f>IF(ISERROR(+部数表!M177),0,+部数表!M177)</f>
        <v>0</v>
      </c>
      <c r="H31" s="407">
        <f>IF(ISERROR(+部数表!Q177),0,+部数表!Q177)</f>
        <v>0</v>
      </c>
      <c r="I31" s="408">
        <f>IF(ISERROR(+部数表!U177),0,+部数表!U177)</f>
        <v>0</v>
      </c>
      <c r="J31" s="409">
        <f>IF(ISERROR(+部数表!#REF!),0,+部数表!#REF!)</f>
        <v>0</v>
      </c>
      <c r="K31" s="410">
        <f t="shared" si="0"/>
        <v>0</v>
      </c>
      <c r="L31" s="19"/>
    </row>
    <row r="32" spans="2:12" s="3" customFormat="1" ht="19.5" customHeight="1">
      <c r="B32" s="633"/>
      <c r="C32" s="639" t="s">
        <v>79</v>
      </c>
      <c r="D32" s="640"/>
      <c r="E32" s="403">
        <v>2550</v>
      </c>
      <c r="F32" s="403"/>
      <c r="G32" s="403">
        <v>0</v>
      </c>
      <c r="H32" s="403">
        <v>0</v>
      </c>
      <c r="I32" s="404"/>
      <c r="J32" s="405"/>
      <c r="K32" s="406">
        <f t="shared" si="0"/>
        <v>2550</v>
      </c>
      <c r="L32" s="13"/>
    </row>
    <row r="33" spans="2:17" ht="19.5" customHeight="1">
      <c r="B33" s="633"/>
      <c r="C33" s="641"/>
      <c r="D33" s="642"/>
      <c r="E33" s="407">
        <f>IF(ISERROR(+部数表!E186),0,+部数表!E186)</f>
        <v>0</v>
      </c>
      <c r="F33" s="407">
        <f>IF(ISERROR(+部数表!I186),0,+部数表!I186)</f>
        <v>0</v>
      </c>
      <c r="G33" s="407"/>
      <c r="H33" s="407">
        <f>IF(ISERROR(+部数表!Q186),0,+部数表!Q186)</f>
        <v>0</v>
      </c>
      <c r="I33" s="408">
        <f>IF(ISERROR(+部数表!U186),0,+部数表!U186)</f>
        <v>0</v>
      </c>
      <c r="J33" s="409">
        <f>IF(ISERROR(+部数表!#REF!),0,+部数表!#REF!)</f>
        <v>0</v>
      </c>
      <c r="K33" s="410">
        <f t="shared" si="0"/>
        <v>0</v>
      </c>
      <c r="L33" s="14"/>
    </row>
    <row r="34" spans="2:17" s="3" customFormat="1" ht="19.5" customHeight="1">
      <c r="B34" s="633"/>
      <c r="C34" s="643" t="s">
        <v>80</v>
      </c>
      <c r="D34" s="644"/>
      <c r="E34" s="403">
        <v>220</v>
      </c>
      <c r="F34" s="403"/>
      <c r="G34" s="403">
        <v>40</v>
      </c>
      <c r="H34" s="403">
        <v>1340</v>
      </c>
      <c r="I34" s="404">
        <v>1320</v>
      </c>
      <c r="J34" s="405"/>
      <c r="K34" s="406">
        <f t="shared" si="0"/>
        <v>2920</v>
      </c>
      <c r="L34" s="13"/>
    </row>
    <row r="35" spans="2:17" ht="19.5" customHeight="1">
      <c r="B35" s="633"/>
      <c r="C35" s="637"/>
      <c r="D35" s="638"/>
      <c r="E35" s="407">
        <f>IF(ISERROR(+部数表!E190),0,+部数表!E190)</f>
        <v>0</v>
      </c>
      <c r="F35" s="407"/>
      <c r="G35" s="407">
        <f>IF(ISERROR(+部数表!M190),0,+部数表!M190)</f>
        <v>0</v>
      </c>
      <c r="H35" s="407">
        <f>IF(ISERROR(+部数表!Q190),0,+部数表!Q190)</f>
        <v>0</v>
      </c>
      <c r="I35" s="408">
        <f>IF(ISERROR(+部数表!U190),0,+部数表!U190)</f>
        <v>0</v>
      </c>
      <c r="J35" s="409">
        <f>IF(ISERROR(+部数表!#REF!),0,+部数表!#REF!)</f>
        <v>0</v>
      </c>
      <c r="K35" s="410">
        <f t="shared" si="0"/>
        <v>0</v>
      </c>
      <c r="L35" s="14"/>
    </row>
    <row r="36" spans="2:17" s="3" customFormat="1" ht="19.5" customHeight="1">
      <c r="B36" s="633"/>
      <c r="C36" s="645" t="s">
        <v>81</v>
      </c>
      <c r="D36" s="646"/>
      <c r="E36" s="561">
        <v>2180</v>
      </c>
      <c r="F36" s="561"/>
      <c r="G36" s="561"/>
      <c r="H36" s="561">
        <v>0</v>
      </c>
      <c r="I36" s="562">
        <v>90</v>
      </c>
      <c r="J36" s="563"/>
      <c r="K36" s="564">
        <f t="shared" si="0"/>
        <v>2270</v>
      </c>
      <c r="L36" s="297"/>
    </row>
    <row r="37" spans="2:17" ht="19.5" customHeight="1" thickBot="1">
      <c r="B37" s="634"/>
      <c r="C37" s="624"/>
      <c r="D37" s="625"/>
      <c r="E37" s="565">
        <f>IF(ISERROR(+部数表!E195),0,+部数表!E195)</f>
        <v>0</v>
      </c>
      <c r="F37" s="565"/>
      <c r="G37" s="565"/>
      <c r="H37" s="565"/>
      <c r="I37" s="566">
        <f>IF(ISERROR(+部数表!U195),0,+部数表!U195)</f>
        <v>0</v>
      </c>
      <c r="J37" s="567">
        <f>IF(ISERROR(+部数表!#REF!),0,+部数表!#REF!)</f>
        <v>0</v>
      </c>
      <c r="K37" s="568">
        <f t="shared" si="0"/>
        <v>0</v>
      </c>
      <c r="L37" s="14"/>
    </row>
    <row r="38" spans="2:17" ht="19.5" customHeight="1" thickBot="1">
      <c r="B38" s="7"/>
      <c r="C38" s="626" t="s">
        <v>19</v>
      </c>
      <c r="D38" s="627"/>
      <c r="E38" s="687">
        <f>+E4+E6+E8+E10+E12+E16+E18+E20+E22+E24+E26+E28+E30+E32+E34+E36+E14</f>
        <v>184110</v>
      </c>
      <c r="F38" s="415">
        <f t="shared" ref="F38:I39" si="1">+F4+F6+F8+F10+F12+F16+F18+F20+F22+F24+F26+F28+F30+F32+F34+F36+F14</f>
        <v>2350</v>
      </c>
      <c r="G38" s="415">
        <f t="shared" si="1"/>
        <v>11570</v>
      </c>
      <c r="H38" s="415">
        <f t="shared" si="1"/>
        <v>37160</v>
      </c>
      <c r="I38" s="415">
        <f t="shared" si="1"/>
        <v>25780</v>
      </c>
      <c r="J38" s="415">
        <f>+J4+J6+J8+J10+J12+J16+J18+J20+J22+J24+J26+J28+J30+J32+J34+J36+J14</f>
        <v>0</v>
      </c>
      <c r="K38" s="416">
        <f>SUM(E38:J38)</f>
        <v>260970</v>
      </c>
      <c r="L38" s="14"/>
      <c r="O38" s="4"/>
      <c r="Q38" s="4"/>
    </row>
    <row r="39" spans="2:17" ht="19.5" customHeight="1" thickBot="1">
      <c r="B39" s="7"/>
      <c r="C39" s="628" t="s">
        <v>82</v>
      </c>
      <c r="D39" s="629"/>
      <c r="E39" s="417">
        <f>+E5+E7+E9+E11+E13+E17+E19+E21+E23+E25+E27+E29+E31+E33+E35+E37+E15</f>
        <v>0</v>
      </c>
      <c r="F39" s="417">
        <f t="shared" si="1"/>
        <v>0</v>
      </c>
      <c r="G39" s="417">
        <f t="shared" si="1"/>
        <v>0</v>
      </c>
      <c r="H39" s="417">
        <f t="shared" si="1"/>
        <v>0</v>
      </c>
      <c r="I39" s="417">
        <f t="shared" si="1"/>
        <v>0</v>
      </c>
      <c r="J39" s="417">
        <f>+J5+J7+J9+J11+J13+J17+J19+J21+J23+J25+J27+J29+J31+J33+J35+J37+J15</f>
        <v>0</v>
      </c>
      <c r="K39" s="418">
        <f>SUM(E39:J39)</f>
        <v>0</v>
      </c>
      <c r="L39" s="15"/>
      <c r="Q39" s="4"/>
    </row>
    <row r="40" spans="2:17" ht="15.4">
      <c r="B40" s="7"/>
      <c r="C40" s="630" t="s">
        <v>83</v>
      </c>
      <c r="D40" s="630"/>
      <c r="E40" s="630"/>
      <c r="F40" s="630"/>
      <c r="G40" s="630"/>
      <c r="H40" s="630"/>
      <c r="I40" s="630"/>
      <c r="J40" s="630"/>
      <c r="K40" s="16"/>
      <c r="L40" s="17"/>
    </row>
    <row r="41" spans="2:17" ht="15.4">
      <c r="B41" s="7"/>
      <c r="C41" s="631" t="s">
        <v>104</v>
      </c>
      <c r="D41" s="631"/>
      <c r="E41" s="631"/>
      <c r="F41" s="631"/>
      <c r="G41" s="631"/>
      <c r="H41" s="391" t="s">
        <v>145</v>
      </c>
      <c r="I41" s="198">
        <f>+K5+K7+K9+K11+K13+K15+K17+K19+K31+K33+K35+K37</f>
        <v>0</v>
      </c>
      <c r="J41" s="18" t="s">
        <v>85</v>
      </c>
      <c r="K41" s="198">
        <f>+K21+K23+K25+K27+K29</f>
        <v>0</v>
      </c>
      <c r="L41" s="17"/>
    </row>
    <row r="42" spans="2:17" ht="21.2" customHeight="1">
      <c r="B42" s="7"/>
      <c r="C42" s="632" t="s">
        <v>84</v>
      </c>
      <c r="D42" s="632"/>
      <c r="E42" s="632"/>
      <c r="F42" s="632"/>
      <c r="G42" s="632"/>
      <c r="H42" s="7"/>
      <c r="I42" s="7"/>
      <c r="J42" s="7"/>
      <c r="K42" s="20" t="s">
        <v>350</v>
      </c>
      <c r="L42" s="17"/>
    </row>
    <row r="43" spans="2:17">
      <c r="J43" s="623" t="s">
        <v>381</v>
      </c>
      <c r="K43" s="623"/>
    </row>
    <row r="44" spans="2:17">
      <c r="E44" s="4"/>
      <c r="F44" s="4"/>
      <c r="G44" s="4"/>
      <c r="H44" s="4"/>
      <c r="I44" s="4"/>
      <c r="J44" s="4"/>
      <c r="K44" s="6"/>
    </row>
    <row r="47" spans="2:17" hidden="1">
      <c r="E47" s="4"/>
    </row>
    <row r="48" spans="2:17" hidden="1">
      <c r="E48" s="4"/>
    </row>
    <row r="49"/>
  </sheetData>
  <mergeCells count="43">
    <mergeCell ref="C17:D17"/>
    <mergeCell ref="C3:D3"/>
    <mergeCell ref="B4:B19"/>
    <mergeCell ref="C4:D4"/>
    <mergeCell ref="C5:D5"/>
    <mergeCell ref="C6:D6"/>
    <mergeCell ref="C7:D7"/>
    <mergeCell ref="C8:D8"/>
    <mergeCell ref="C9:D9"/>
    <mergeCell ref="C10:D10"/>
    <mergeCell ref="C11:D11"/>
    <mergeCell ref="C12:D12"/>
    <mergeCell ref="C13:D13"/>
    <mergeCell ref="C14:D14"/>
    <mergeCell ref="C15:D15"/>
    <mergeCell ref="C16:D16"/>
    <mergeCell ref="C18:D18"/>
    <mergeCell ref="C19:D19"/>
    <mergeCell ref="B20:B29"/>
    <mergeCell ref="C20:D20"/>
    <mergeCell ref="C21:D21"/>
    <mergeCell ref="C22:D22"/>
    <mergeCell ref="C23:D23"/>
    <mergeCell ref="C24:D24"/>
    <mergeCell ref="C25:D25"/>
    <mergeCell ref="C26:D26"/>
    <mergeCell ref="C27:D27"/>
    <mergeCell ref="C28:D28"/>
    <mergeCell ref="C29:D29"/>
    <mergeCell ref="B30:B37"/>
    <mergeCell ref="C30:D30"/>
    <mergeCell ref="C31:D31"/>
    <mergeCell ref="C32:D33"/>
    <mergeCell ref="C34:D34"/>
    <mergeCell ref="C35:D35"/>
    <mergeCell ref="C36:D36"/>
    <mergeCell ref="J43:K43"/>
    <mergeCell ref="C37:D37"/>
    <mergeCell ref="C38:D38"/>
    <mergeCell ref="C39:D39"/>
    <mergeCell ref="C40:J40"/>
    <mergeCell ref="C41:G41"/>
    <mergeCell ref="C42:G42"/>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ACCB-CBA7-4F2D-B9AD-6C4FF9AB089D}">
  <sheetPr codeName="Sheet32">
    <tabColor indexed="10"/>
  </sheetPr>
  <dimension ref="A1:AC231"/>
  <sheetViews>
    <sheetView showGridLines="0" showZeros="0" tabSelected="1" zoomScale="85" zoomScaleNormal="85" zoomScaleSheetLayoutView="70" workbookViewId="0">
      <pane ySplit="5" topLeftCell="A6" activePane="bottomLeft" state="frozen"/>
      <selection activeCell="F5" sqref="F5"/>
      <selection pane="bottomLeft" activeCell="D3" sqref="D3:I3"/>
    </sheetView>
  </sheetViews>
  <sheetFormatPr defaultColWidth="6.59765625" defaultRowHeight="12.4"/>
  <cols>
    <col min="1" max="1" width="4.73046875" style="144" customWidth="1"/>
    <col min="2" max="2" width="6.59765625" style="185" customWidth="1"/>
    <col min="3" max="3" width="24.86328125" style="99" customWidth="1"/>
    <col min="4" max="4" width="10.59765625" style="100" customWidth="1"/>
    <col min="5" max="5" width="11.1328125" style="24" customWidth="1"/>
    <col min="6" max="6" width="4.3984375" style="24" hidden="1" customWidth="1"/>
    <col min="7" max="7" width="15.59765625" style="23" customWidth="1" collapsed="1"/>
    <col min="8" max="8" width="10.59765625" style="101" customWidth="1"/>
    <col min="9" max="9" width="11.1328125" style="100" customWidth="1"/>
    <col min="10" max="10" width="5.3984375" style="100" hidden="1" customWidth="1"/>
    <col min="11" max="11" width="15.59765625" style="23" customWidth="1" collapsed="1"/>
    <col min="12" max="12" width="10.59765625" style="101" customWidth="1"/>
    <col min="13" max="13" width="11.1328125" style="101" customWidth="1"/>
    <col min="14" max="14" width="4.265625" style="101" hidden="1" customWidth="1"/>
    <col min="15" max="15" width="15.59765625" style="23" customWidth="1" collapsed="1"/>
    <col min="16" max="16" width="10.59765625" style="101" customWidth="1"/>
    <col min="17" max="17" width="11.1328125" style="100" customWidth="1"/>
    <col min="18" max="18" width="5.1328125" style="100" hidden="1" customWidth="1"/>
    <col min="19" max="19" width="15.59765625" style="23" customWidth="1" collapsed="1"/>
    <col min="20" max="20" width="10.59765625" style="102" customWidth="1"/>
    <col min="21" max="21" width="11.1328125" style="24" customWidth="1"/>
    <col min="22" max="22" width="2.86328125" style="24" hidden="1" customWidth="1"/>
    <col min="23" max="23" width="6.59765625" style="85" customWidth="1" collapsed="1"/>
    <col min="24" max="25" width="6.59765625" style="24" customWidth="1"/>
    <col min="26" max="26" width="6.59765625" style="25" customWidth="1"/>
    <col min="27" max="30" width="6.59765625" style="24" customWidth="1"/>
    <col min="31" max="16384" width="6.59765625" style="24"/>
  </cols>
  <sheetData>
    <row r="1" spans="1:29" ht="21" customHeight="1" thickBot="1">
      <c r="A1" s="110"/>
      <c r="B1" s="111"/>
      <c r="C1" s="197"/>
      <c r="D1" s="112"/>
      <c r="E1" s="112"/>
      <c r="F1" s="112"/>
      <c r="G1" s="112"/>
      <c r="H1" s="112"/>
      <c r="I1" s="112"/>
      <c r="J1" s="112"/>
      <c r="K1" s="112"/>
      <c r="L1" s="112"/>
      <c r="M1" s="109"/>
      <c r="N1" s="109"/>
      <c r="O1" s="109"/>
      <c r="P1" s="109"/>
      <c r="Q1" s="112"/>
      <c r="R1" s="112"/>
      <c r="S1" s="112"/>
      <c r="T1" s="112"/>
      <c r="U1" s="112"/>
      <c r="V1" s="113"/>
    </row>
    <row r="2" spans="1:29" ht="15.75" customHeight="1" thickBot="1">
      <c r="A2" s="114"/>
      <c r="B2" s="115"/>
      <c r="C2" s="116" t="s">
        <v>0</v>
      </c>
      <c r="D2" s="117" t="s">
        <v>1</v>
      </c>
      <c r="E2" s="118"/>
      <c r="F2" s="118"/>
      <c r="G2" s="119"/>
      <c r="H2" s="120"/>
      <c r="I2" s="121"/>
      <c r="J2" s="122"/>
      <c r="K2" s="123" t="s">
        <v>91</v>
      </c>
      <c r="L2" s="120"/>
      <c r="M2" s="124"/>
      <c r="N2" s="122"/>
      <c r="O2" s="125" t="s">
        <v>92</v>
      </c>
      <c r="P2" s="126" t="s">
        <v>2</v>
      </c>
      <c r="Q2" s="275"/>
      <c r="R2" s="127"/>
      <c r="S2" s="126" t="s">
        <v>144</v>
      </c>
      <c r="T2" s="276"/>
      <c r="U2" s="128" t="s">
        <v>130</v>
      </c>
      <c r="V2" s="129"/>
      <c r="W2" s="130"/>
      <c r="X2" s="25"/>
      <c r="Z2" s="24"/>
      <c r="AB2" s="678"/>
      <c r="AC2" s="678"/>
    </row>
    <row r="3" spans="1:29" ht="29.25" customHeight="1" thickBot="1">
      <c r="A3" s="114"/>
      <c r="B3" s="115"/>
      <c r="C3" s="131"/>
      <c r="D3" s="681"/>
      <c r="E3" s="682"/>
      <c r="F3" s="682"/>
      <c r="G3" s="682"/>
      <c r="H3" s="682"/>
      <c r="I3" s="682"/>
      <c r="J3" s="132"/>
      <c r="K3" s="683"/>
      <c r="L3" s="684"/>
      <c r="M3" s="684"/>
      <c r="N3" s="132"/>
      <c r="O3" s="133"/>
      <c r="P3" s="277">
        <f>+E4+I4+M4+Q4+U4</f>
        <v>0</v>
      </c>
      <c r="Q3" s="278"/>
      <c r="R3" s="134"/>
      <c r="S3" s="685"/>
      <c r="T3" s="686"/>
      <c r="U3" s="135"/>
      <c r="V3" s="136"/>
      <c r="W3" s="137"/>
      <c r="X3" s="26"/>
      <c r="Z3" s="24"/>
      <c r="AB3" s="138"/>
      <c r="AC3" s="138"/>
    </row>
    <row r="4" spans="1:29" ht="21.2" customHeight="1" thickBot="1">
      <c r="A4" s="139"/>
      <c r="B4" s="140"/>
      <c r="C4" s="141" t="s">
        <v>3</v>
      </c>
      <c r="D4" s="142"/>
      <c r="E4" s="302">
        <f>SUBTOTAL(9,E7:E194)</f>
        <v>0</v>
      </c>
      <c r="G4" s="141" t="s">
        <v>4</v>
      </c>
      <c r="H4" s="142"/>
      <c r="I4" s="296">
        <f>SUBTOTAL(9,I7:I194)</f>
        <v>0</v>
      </c>
      <c r="J4" s="24"/>
      <c r="K4" s="141" t="s">
        <v>5</v>
      </c>
      <c r="L4" s="142"/>
      <c r="M4" s="296">
        <f>SUBTOTAL(9,M7:M194)</f>
        <v>0</v>
      </c>
      <c r="N4" s="24"/>
      <c r="O4" s="141" t="s">
        <v>6</v>
      </c>
      <c r="P4" s="142"/>
      <c r="Q4" s="296">
        <f>SUBTOTAL(9,Q7:Q194)</f>
        <v>0</v>
      </c>
      <c r="R4" s="24"/>
      <c r="S4" s="141" t="s">
        <v>108</v>
      </c>
      <c r="T4" s="142"/>
      <c r="U4" s="296">
        <f>SUBTOTAL(9,U7:U194)</f>
        <v>0</v>
      </c>
      <c r="W4" s="143"/>
    </row>
    <row r="5" spans="1:29" ht="21.2" customHeight="1" thickBot="1">
      <c r="B5" s="145"/>
      <c r="C5" s="27" t="s">
        <v>8</v>
      </c>
      <c r="D5" s="28" t="s">
        <v>9</v>
      </c>
      <c r="E5" s="29" t="s">
        <v>10</v>
      </c>
      <c r="F5" s="30" t="s">
        <v>11</v>
      </c>
      <c r="G5" s="27" t="s">
        <v>8</v>
      </c>
      <c r="H5" s="28" t="s">
        <v>9</v>
      </c>
      <c r="I5" s="29" t="s">
        <v>10</v>
      </c>
      <c r="J5" s="30" t="s">
        <v>11</v>
      </c>
      <c r="K5" s="27" t="s">
        <v>8</v>
      </c>
      <c r="L5" s="28" t="s">
        <v>9</v>
      </c>
      <c r="M5" s="29" t="s">
        <v>10</v>
      </c>
      <c r="N5" s="30" t="s">
        <v>11</v>
      </c>
      <c r="O5" s="27" t="s">
        <v>8</v>
      </c>
      <c r="P5" s="28" t="s">
        <v>9</v>
      </c>
      <c r="Q5" s="29" t="s">
        <v>10</v>
      </c>
      <c r="R5" s="30" t="s">
        <v>11</v>
      </c>
      <c r="S5" s="27" t="s">
        <v>8</v>
      </c>
      <c r="T5" s="28" t="s">
        <v>9</v>
      </c>
      <c r="U5" s="29" t="s">
        <v>10</v>
      </c>
      <c r="V5" s="31" t="s">
        <v>11</v>
      </c>
    </row>
    <row r="6" spans="1:29" ht="27.75" customHeight="1" thickBot="1">
      <c r="A6" s="146"/>
      <c r="B6" s="280">
        <f>+$C$1</f>
        <v>0</v>
      </c>
      <c r="C6" s="288" t="str">
        <f>IF(E56+I56+M56+Q56+U56&gt;0,"長崎市 " &amp; TEXT(E56+I56+M56+Q56+U56,"#,###,###枚"),"長崎市")</f>
        <v>長崎市</v>
      </c>
      <c r="D6" s="281"/>
      <c r="E6" s="282"/>
      <c r="F6" s="147">
        <f>+B6</f>
        <v>0</v>
      </c>
      <c r="G6" s="283"/>
      <c r="H6" s="283"/>
      <c r="I6" s="284"/>
      <c r="J6" s="148">
        <f>+B6</f>
        <v>0</v>
      </c>
      <c r="K6" s="283"/>
      <c r="L6" s="283"/>
      <c r="M6" s="284"/>
      <c r="N6" s="148">
        <f>+B6</f>
        <v>0</v>
      </c>
      <c r="O6" s="283"/>
      <c r="P6" s="283"/>
      <c r="Q6" s="284"/>
      <c r="R6" s="148">
        <f>+B6</f>
        <v>0</v>
      </c>
      <c r="S6" s="283"/>
      <c r="T6" s="283"/>
      <c r="U6" s="285"/>
      <c r="V6" s="149">
        <f>+B6</f>
        <v>0</v>
      </c>
    </row>
    <row r="7" spans="1:29" ht="27.75" customHeight="1">
      <c r="A7" s="150"/>
      <c r="B7" s="679" t="s">
        <v>12</v>
      </c>
      <c r="C7" s="307" t="s">
        <v>146</v>
      </c>
      <c r="D7" s="419">
        <v>1600</v>
      </c>
      <c r="E7" s="447">
        <f t="shared" ref="E7:E19" si="0">ROUND(F7*D7/100,-1)</f>
        <v>0</v>
      </c>
      <c r="F7" s="32">
        <f t="shared" ref="F7:F19" si="1">+F$6</f>
        <v>0</v>
      </c>
      <c r="G7" s="396"/>
      <c r="H7" s="431"/>
      <c r="I7" s="485"/>
      <c r="J7" s="48"/>
      <c r="K7" s="348" t="s">
        <v>342</v>
      </c>
      <c r="L7" s="419">
        <v>2740</v>
      </c>
      <c r="M7" s="447">
        <f>ROUND(N7*L7/100,-1)</f>
        <v>0</v>
      </c>
      <c r="N7" s="33">
        <f>+N$6</f>
        <v>0</v>
      </c>
      <c r="O7" s="348" t="s">
        <v>272</v>
      </c>
      <c r="P7" s="419">
        <v>370</v>
      </c>
      <c r="Q7" s="447">
        <f>ROUND(R7*P7/100,-1)</f>
        <v>0</v>
      </c>
      <c r="R7" s="33">
        <f>+R$6</f>
        <v>0</v>
      </c>
      <c r="S7" s="396"/>
      <c r="T7" s="431"/>
      <c r="U7" s="485"/>
      <c r="V7" s="49"/>
      <c r="W7" s="151"/>
    </row>
    <row r="8" spans="1:29" ht="27.75" customHeight="1">
      <c r="A8" s="150"/>
      <c r="B8" s="680"/>
      <c r="C8" s="308" t="s">
        <v>147</v>
      </c>
      <c r="D8" s="420">
        <v>1530</v>
      </c>
      <c r="E8" s="448">
        <f t="shared" si="0"/>
        <v>0</v>
      </c>
      <c r="F8" s="35">
        <f t="shared" si="1"/>
        <v>0</v>
      </c>
      <c r="G8" s="234"/>
      <c r="H8" s="421"/>
      <c r="I8" s="453"/>
      <c r="J8" s="39"/>
      <c r="K8" s="617" t="s">
        <v>320</v>
      </c>
      <c r="L8" s="421"/>
      <c r="M8" s="454"/>
      <c r="N8" s="36">
        <f>+N$6</f>
        <v>0</v>
      </c>
      <c r="O8" s="384" t="s">
        <v>240</v>
      </c>
      <c r="P8" s="420">
        <v>970</v>
      </c>
      <c r="Q8" s="448">
        <f>ROUND(R8*P8/100,-1)</f>
        <v>0</v>
      </c>
      <c r="R8" s="36">
        <f>+R$6</f>
        <v>0</v>
      </c>
      <c r="S8" s="234"/>
      <c r="T8" s="421"/>
      <c r="U8" s="453"/>
      <c r="V8" s="50"/>
      <c r="W8" s="151"/>
    </row>
    <row r="9" spans="1:29" ht="27.75" customHeight="1">
      <c r="A9" s="150"/>
      <c r="B9" s="680"/>
      <c r="C9" s="309" t="s">
        <v>148</v>
      </c>
      <c r="D9" s="420">
        <v>1500</v>
      </c>
      <c r="E9" s="448">
        <f t="shared" si="0"/>
        <v>0</v>
      </c>
      <c r="F9" s="35">
        <f t="shared" si="1"/>
        <v>0</v>
      </c>
      <c r="G9" s="232" t="s">
        <v>310</v>
      </c>
      <c r="H9" s="420"/>
      <c r="I9" s="448"/>
      <c r="J9" s="39"/>
      <c r="K9" s="317" t="s">
        <v>239</v>
      </c>
      <c r="L9" s="420">
        <v>300</v>
      </c>
      <c r="M9" s="448">
        <f>ROUND(N9*L9/100,-1)</f>
        <v>0</v>
      </c>
      <c r="N9" s="36">
        <f>+N$6</f>
        <v>0</v>
      </c>
      <c r="O9" s="310" t="s">
        <v>329</v>
      </c>
      <c r="P9" s="420">
        <v>1500</v>
      </c>
      <c r="Q9" s="448">
        <f>ROUND(R9*P9/100,-1)</f>
        <v>0</v>
      </c>
      <c r="R9" s="36">
        <f>+R$6</f>
        <v>0</v>
      </c>
      <c r="S9" s="232" t="s">
        <v>309</v>
      </c>
      <c r="T9" s="420"/>
      <c r="U9" s="448"/>
      <c r="V9" s="50"/>
      <c r="W9" s="151"/>
    </row>
    <row r="10" spans="1:29" ht="27.75" customHeight="1">
      <c r="A10" s="150"/>
      <c r="B10" s="680"/>
      <c r="C10" s="310" t="s">
        <v>327</v>
      </c>
      <c r="D10" s="420">
        <v>1590</v>
      </c>
      <c r="E10" s="448">
        <f t="shared" si="0"/>
        <v>0</v>
      </c>
      <c r="F10" s="35">
        <f t="shared" si="1"/>
        <v>0</v>
      </c>
      <c r="G10" s="232" t="s">
        <v>311</v>
      </c>
      <c r="H10" s="420"/>
      <c r="I10" s="448"/>
      <c r="J10" s="39"/>
      <c r="K10" s="317"/>
      <c r="L10" s="420"/>
      <c r="M10" s="448"/>
      <c r="N10" s="39"/>
      <c r="O10" s="317" t="s">
        <v>330</v>
      </c>
      <c r="P10" s="420">
        <v>1120</v>
      </c>
      <c r="Q10" s="448">
        <f>ROUND(R10*P10/100,-1)</f>
        <v>0</v>
      </c>
      <c r="R10" s="36">
        <f>+R$6</f>
        <v>0</v>
      </c>
      <c r="S10" s="209" t="s">
        <v>316</v>
      </c>
      <c r="T10" s="420"/>
      <c r="U10" s="448"/>
      <c r="V10" s="50"/>
      <c r="W10" s="151"/>
    </row>
    <row r="11" spans="1:29" ht="27.75" customHeight="1">
      <c r="A11" s="150"/>
      <c r="B11" s="680"/>
      <c r="C11" s="309" t="s">
        <v>149</v>
      </c>
      <c r="D11" s="420">
        <v>1420</v>
      </c>
      <c r="E11" s="448">
        <f t="shared" si="0"/>
        <v>0</v>
      </c>
      <c r="F11" s="35">
        <f t="shared" si="1"/>
        <v>0</v>
      </c>
      <c r="G11" s="232" t="s">
        <v>312</v>
      </c>
      <c r="H11" s="420"/>
      <c r="I11" s="448"/>
      <c r="J11" s="39"/>
      <c r="K11" s="317"/>
      <c r="L11" s="420"/>
      <c r="M11" s="486"/>
      <c r="N11" s="38"/>
      <c r="O11" s="317" t="s">
        <v>331</v>
      </c>
      <c r="P11" s="420">
        <v>1150</v>
      </c>
      <c r="Q11" s="448">
        <f>ROUND(R11*P11/100,-1)</f>
        <v>0</v>
      </c>
      <c r="R11" s="36">
        <f>+R$6</f>
        <v>0</v>
      </c>
      <c r="S11" s="209" t="s">
        <v>317</v>
      </c>
      <c r="T11" s="420"/>
      <c r="U11" s="448"/>
      <c r="V11" s="50"/>
      <c r="W11" s="151"/>
    </row>
    <row r="12" spans="1:29" ht="27.75" customHeight="1">
      <c r="A12" s="150"/>
      <c r="B12" s="680"/>
      <c r="C12" s="309" t="s">
        <v>328</v>
      </c>
      <c r="D12" s="420">
        <v>1200</v>
      </c>
      <c r="E12" s="448">
        <f t="shared" si="0"/>
        <v>0</v>
      </c>
      <c r="F12" s="35">
        <f t="shared" si="1"/>
        <v>0</v>
      </c>
      <c r="G12" s="324"/>
      <c r="H12" s="420"/>
      <c r="I12" s="486"/>
      <c r="J12" s="39"/>
      <c r="K12" s="201"/>
      <c r="L12" s="420"/>
      <c r="M12" s="486"/>
      <c r="N12" s="38"/>
      <c r="O12" s="317"/>
      <c r="P12" s="420"/>
      <c r="Q12" s="448"/>
      <c r="R12" s="39"/>
      <c r="S12" s="324"/>
      <c r="T12" s="420"/>
      <c r="U12" s="448"/>
      <c r="V12" s="40"/>
      <c r="W12" s="151"/>
    </row>
    <row r="13" spans="1:29" ht="27.75" customHeight="1">
      <c r="A13" s="150"/>
      <c r="B13" s="680"/>
      <c r="C13" s="311" t="s">
        <v>152</v>
      </c>
      <c r="D13" s="420">
        <v>880</v>
      </c>
      <c r="E13" s="448">
        <f t="shared" si="0"/>
        <v>0</v>
      </c>
      <c r="F13" s="35">
        <f t="shared" si="1"/>
        <v>0</v>
      </c>
      <c r="G13" s="324"/>
      <c r="H13" s="420"/>
      <c r="I13" s="448"/>
      <c r="J13" s="39"/>
      <c r="K13" s="201"/>
      <c r="L13" s="420"/>
      <c r="M13" s="486"/>
      <c r="N13" s="38"/>
      <c r="O13" s="317"/>
      <c r="P13" s="420"/>
      <c r="Q13" s="486"/>
      <c r="R13" s="38"/>
      <c r="S13" s="324"/>
      <c r="T13" s="420"/>
      <c r="U13" s="448"/>
      <c r="V13" s="40"/>
      <c r="W13" s="151"/>
    </row>
    <row r="14" spans="1:29" ht="27.75" customHeight="1">
      <c r="A14" s="150"/>
      <c r="B14" s="680"/>
      <c r="C14" s="312" t="s">
        <v>153</v>
      </c>
      <c r="D14" s="421">
        <v>910</v>
      </c>
      <c r="E14" s="448">
        <f t="shared" si="0"/>
        <v>0</v>
      </c>
      <c r="F14" s="35">
        <f t="shared" si="1"/>
        <v>0</v>
      </c>
      <c r="G14" s="324"/>
      <c r="H14" s="420"/>
      <c r="I14" s="486"/>
      <c r="J14" s="39"/>
      <c r="K14" s="201"/>
      <c r="L14" s="420"/>
      <c r="M14" s="486"/>
      <c r="N14" s="38"/>
      <c r="O14" s="324"/>
      <c r="P14" s="420"/>
      <c r="Q14" s="486"/>
      <c r="R14" s="38"/>
      <c r="S14" s="201"/>
      <c r="T14" s="420"/>
      <c r="U14" s="448"/>
      <c r="V14" s="40"/>
      <c r="W14" s="151"/>
    </row>
    <row r="15" spans="1:29" ht="27.75" customHeight="1">
      <c r="A15" s="150"/>
      <c r="B15" s="680"/>
      <c r="C15" s="311" t="s">
        <v>142</v>
      </c>
      <c r="D15" s="422">
        <v>1360</v>
      </c>
      <c r="E15" s="448">
        <f t="shared" si="0"/>
        <v>0</v>
      </c>
      <c r="F15" s="35">
        <f t="shared" si="1"/>
        <v>0</v>
      </c>
      <c r="G15" s="324"/>
      <c r="H15" s="420"/>
      <c r="I15" s="486"/>
      <c r="J15" s="38"/>
      <c r="K15" s="201"/>
      <c r="L15" s="420"/>
      <c r="M15" s="448">
        <f>ROUND(N15*L15/100,-1)</f>
        <v>0</v>
      </c>
      <c r="N15" s="38"/>
      <c r="O15" s="324"/>
      <c r="P15" s="420"/>
      <c r="Q15" s="486"/>
      <c r="R15" s="38"/>
      <c r="S15" s="201"/>
      <c r="T15" s="420"/>
      <c r="U15" s="448"/>
      <c r="V15" s="40"/>
      <c r="W15" s="151"/>
    </row>
    <row r="16" spans="1:29" ht="27.75" customHeight="1">
      <c r="A16" s="150"/>
      <c r="B16" s="680"/>
      <c r="C16" s="311" t="s">
        <v>154</v>
      </c>
      <c r="D16" s="422">
        <v>1610</v>
      </c>
      <c r="E16" s="448">
        <f t="shared" si="0"/>
        <v>0</v>
      </c>
      <c r="F16" s="35">
        <f t="shared" si="1"/>
        <v>0</v>
      </c>
      <c r="G16" s="324"/>
      <c r="H16" s="420"/>
      <c r="I16" s="486"/>
      <c r="J16" s="38"/>
      <c r="K16" s="201"/>
      <c r="L16" s="420"/>
      <c r="M16" s="486"/>
      <c r="N16" s="38"/>
      <c r="O16" s="201"/>
      <c r="P16" s="420"/>
      <c r="Q16" s="486"/>
      <c r="R16" s="38"/>
      <c r="S16" s="201"/>
      <c r="T16" s="420"/>
      <c r="U16" s="448"/>
      <c r="V16" s="40"/>
      <c r="W16" s="151"/>
    </row>
    <row r="17" spans="1:24" ht="27.75" customHeight="1">
      <c r="A17" s="150"/>
      <c r="B17" s="680"/>
      <c r="C17" s="311" t="s">
        <v>155</v>
      </c>
      <c r="D17" s="422">
        <v>2110</v>
      </c>
      <c r="E17" s="448">
        <f t="shared" si="0"/>
        <v>0</v>
      </c>
      <c r="F17" s="35">
        <f t="shared" si="1"/>
        <v>0</v>
      </c>
      <c r="G17" s="324"/>
      <c r="H17" s="420"/>
      <c r="I17" s="486"/>
      <c r="J17" s="38"/>
      <c r="K17" s="201"/>
      <c r="L17" s="420"/>
      <c r="M17" s="486"/>
      <c r="N17" s="38"/>
      <c r="O17" s="201"/>
      <c r="P17" s="420"/>
      <c r="Q17" s="486"/>
      <c r="R17" s="38"/>
      <c r="S17" s="201"/>
      <c r="T17" s="420"/>
      <c r="U17" s="448"/>
      <c r="V17" s="40"/>
      <c r="W17" s="151"/>
    </row>
    <row r="18" spans="1:24" ht="27.75" customHeight="1">
      <c r="A18" s="150"/>
      <c r="B18" s="680"/>
      <c r="C18" s="311" t="s">
        <v>334</v>
      </c>
      <c r="D18" s="422">
        <v>2610</v>
      </c>
      <c r="E18" s="448">
        <f t="shared" si="0"/>
        <v>0</v>
      </c>
      <c r="F18" s="35">
        <f t="shared" si="1"/>
        <v>0</v>
      </c>
      <c r="G18" s="324"/>
      <c r="H18" s="420"/>
      <c r="I18" s="486"/>
      <c r="J18" s="38"/>
      <c r="K18" s="201"/>
      <c r="L18" s="420"/>
      <c r="M18" s="486"/>
      <c r="N18" s="38"/>
      <c r="O18" s="201"/>
      <c r="P18" s="420"/>
      <c r="Q18" s="486"/>
      <c r="R18" s="38"/>
      <c r="S18" s="201"/>
      <c r="T18" s="420"/>
      <c r="U18" s="448"/>
      <c r="V18" s="40"/>
      <c r="W18" s="151"/>
    </row>
    <row r="19" spans="1:24" ht="27.75" customHeight="1">
      <c r="A19" s="150"/>
      <c r="B19" s="680"/>
      <c r="C19" s="311" t="s">
        <v>156</v>
      </c>
      <c r="D19" s="421">
        <v>3560</v>
      </c>
      <c r="E19" s="448">
        <f t="shared" si="0"/>
        <v>0</v>
      </c>
      <c r="F19" s="35">
        <f t="shared" si="1"/>
        <v>0</v>
      </c>
      <c r="G19" s="324"/>
      <c r="H19" s="420"/>
      <c r="I19" s="486"/>
      <c r="J19" s="38"/>
      <c r="K19" s="201"/>
      <c r="L19" s="420"/>
      <c r="M19" s="486"/>
      <c r="N19" s="38"/>
      <c r="O19" s="201"/>
      <c r="P19" s="420"/>
      <c r="Q19" s="486"/>
      <c r="R19" s="38"/>
      <c r="S19" s="201"/>
      <c r="T19" s="420"/>
      <c r="U19" s="448"/>
      <c r="V19" s="40"/>
      <c r="W19" s="151"/>
    </row>
    <row r="20" spans="1:24" ht="27.75" customHeight="1">
      <c r="A20" s="150"/>
      <c r="B20" s="680"/>
      <c r="C20" s="311" t="s">
        <v>117</v>
      </c>
      <c r="D20" s="420">
        <v>2500</v>
      </c>
      <c r="E20" s="448">
        <f t="shared" ref="E20:E55" si="2">ROUND(F20*D20/100,-1)</f>
        <v>0</v>
      </c>
      <c r="F20" s="35">
        <f t="shared" ref="F20:F55" si="3">+F$6</f>
        <v>0</v>
      </c>
      <c r="G20" s="325"/>
      <c r="H20" s="420"/>
      <c r="I20" s="486"/>
      <c r="J20" s="38"/>
      <c r="K20" s="201"/>
      <c r="L20" s="420"/>
      <c r="M20" s="486"/>
      <c r="N20" s="38"/>
      <c r="O20" s="201"/>
      <c r="P20" s="420"/>
      <c r="Q20" s="486"/>
      <c r="R20" s="38"/>
      <c r="S20" s="201"/>
      <c r="T20" s="420"/>
      <c r="U20" s="448"/>
      <c r="V20" s="40"/>
      <c r="W20" s="151"/>
    </row>
    <row r="21" spans="1:24" ht="27.75" customHeight="1">
      <c r="A21" s="150"/>
      <c r="B21" s="680"/>
      <c r="C21" s="311" t="s">
        <v>107</v>
      </c>
      <c r="D21" s="420">
        <v>1050</v>
      </c>
      <c r="E21" s="448">
        <f t="shared" si="2"/>
        <v>0</v>
      </c>
      <c r="F21" s="35">
        <f t="shared" si="3"/>
        <v>0</v>
      </c>
      <c r="G21" s="325"/>
      <c r="H21" s="420"/>
      <c r="I21" s="486"/>
      <c r="J21" s="38"/>
      <c r="K21" s="201"/>
      <c r="L21" s="420"/>
      <c r="M21" s="486"/>
      <c r="N21" s="38"/>
      <c r="O21" s="201"/>
      <c r="P21" s="420"/>
      <c r="Q21" s="486"/>
      <c r="R21" s="38"/>
      <c r="S21" s="201"/>
      <c r="T21" s="420"/>
      <c r="U21" s="448"/>
      <c r="V21" s="40"/>
      <c r="W21" s="151"/>
    </row>
    <row r="22" spans="1:24" ht="27.75" customHeight="1">
      <c r="A22" s="150"/>
      <c r="B22" s="680"/>
      <c r="C22" s="310" t="s">
        <v>157</v>
      </c>
      <c r="D22" s="423">
        <v>770</v>
      </c>
      <c r="E22" s="448">
        <f t="shared" si="2"/>
        <v>0</v>
      </c>
      <c r="F22" s="35">
        <f t="shared" si="3"/>
        <v>0</v>
      </c>
      <c r="G22" s="326"/>
      <c r="H22" s="427"/>
      <c r="I22" s="487"/>
      <c r="J22" s="42"/>
      <c r="K22" s="204"/>
      <c r="L22" s="427"/>
      <c r="M22" s="487"/>
      <c r="N22" s="42"/>
      <c r="O22" s="204"/>
      <c r="P22" s="427"/>
      <c r="Q22" s="487"/>
      <c r="R22" s="42"/>
      <c r="S22" s="203"/>
      <c r="T22" s="427"/>
      <c r="U22" s="449"/>
      <c r="V22" s="40"/>
      <c r="W22" s="151"/>
    </row>
    <row r="23" spans="1:24" ht="27.75" customHeight="1" thickBot="1">
      <c r="A23" s="150"/>
      <c r="B23" s="680"/>
      <c r="C23" s="313" t="s">
        <v>158</v>
      </c>
      <c r="D23" s="423">
        <v>180</v>
      </c>
      <c r="E23" s="449">
        <f t="shared" si="2"/>
        <v>0</v>
      </c>
      <c r="F23" s="44">
        <f t="shared" si="3"/>
        <v>0</v>
      </c>
      <c r="G23" s="326"/>
      <c r="H23" s="427"/>
      <c r="I23" s="487"/>
      <c r="J23" s="42"/>
      <c r="K23" s="203"/>
      <c r="L23" s="427"/>
      <c r="M23" s="487"/>
      <c r="N23" s="42"/>
      <c r="O23" s="203"/>
      <c r="P23" s="427"/>
      <c r="Q23" s="487"/>
      <c r="R23" s="42"/>
      <c r="S23" s="204"/>
      <c r="T23" s="427"/>
      <c r="U23" s="449"/>
      <c r="V23" s="84"/>
      <c r="W23" s="151"/>
      <c r="X23" s="65"/>
    </row>
    <row r="24" spans="1:24" ht="27.75" customHeight="1">
      <c r="A24" s="150"/>
      <c r="B24" s="672" t="s">
        <v>13</v>
      </c>
      <c r="C24" s="314" t="s">
        <v>159</v>
      </c>
      <c r="D24" s="424">
        <v>780</v>
      </c>
      <c r="E24" s="450">
        <f t="shared" si="2"/>
        <v>0</v>
      </c>
      <c r="F24" s="32">
        <f t="shared" si="3"/>
        <v>0</v>
      </c>
      <c r="G24" s="327"/>
      <c r="H24" s="419"/>
      <c r="I24" s="488"/>
      <c r="J24" s="64"/>
      <c r="K24" s="205"/>
      <c r="L24" s="419"/>
      <c r="M24" s="488"/>
      <c r="N24" s="64"/>
      <c r="O24" s="205"/>
      <c r="P24" s="419"/>
      <c r="Q24" s="488"/>
      <c r="R24" s="64"/>
      <c r="S24" s="205"/>
      <c r="T24" s="419"/>
      <c r="U24" s="450"/>
      <c r="V24" s="86"/>
      <c r="W24" s="151"/>
    </row>
    <row r="25" spans="1:24" ht="27.75" customHeight="1">
      <c r="A25" s="150"/>
      <c r="B25" s="673"/>
      <c r="C25" s="310" t="s">
        <v>160</v>
      </c>
      <c r="D25" s="421">
        <v>2670</v>
      </c>
      <c r="E25" s="448">
        <f t="shared" si="2"/>
        <v>0</v>
      </c>
      <c r="F25" s="35">
        <f t="shared" si="3"/>
        <v>0</v>
      </c>
      <c r="G25" s="325"/>
      <c r="H25" s="420"/>
      <c r="I25" s="489"/>
      <c r="J25" s="43"/>
      <c r="K25" s="201"/>
      <c r="L25" s="420"/>
      <c r="M25" s="489"/>
      <c r="N25" s="43"/>
      <c r="O25" s="201"/>
      <c r="P25" s="420"/>
      <c r="Q25" s="489"/>
      <c r="R25" s="43"/>
      <c r="S25" s="201"/>
      <c r="T25" s="420"/>
      <c r="U25" s="448"/>
      <c r="V25" s="40"/>
    </row>
    <row r="26" spans="1:24" ht="27.75" customHeight="1">
      <c r="A26" s="150"/>
      <c r="B26" s="673"/>
      <c r="C26" s="311" t="s">
        <v>276</v>
      </c>
      <c r="D26" s="420">
        <v>400</v>
      </c>
      <c r="E26" s="448">
        <f t="shared" si="2"/>
        <v>0</v>
      </c>
      <c r="F26" s="35">
        <f t="shared" si="3"/>
        <v>0</v>
      </c>
      <c r="G26" s="324"/>
      <c r="H26" s="420"/>
      <c r="I26" s="489"/>
      <c r="J26" s="43"/>
      <c r="K26" s="201"/>
      <c r="L26" s="420"/>
      <c r="M26" s="489"/>
      <c r="N26" s="43"/>
      <c r="O26" s="201"/>
      <c r="P26" s="420"/>
      <c r="Q26" s="489"/>
      <c r="R26" s="43"/>
      <c r="S26" s="201"/>
      <c r="T26" s="420"/>
      <c r="U26" s="448"/>
      <c r="V26" s="40"/>
    </row>
    <row r="27" spans="1:24" ht="27.75" customHeight="1">
      <c r="A27" s="150"/>
      <c r="B27" s="673"/>
      <c r="C27" s="311" t="s">
        <v>275</v>
      </c>
      <c r="D27" s="420">
        <v>420</v>
      </c>
      <c r="E27" s="448">
        <f t="shared" si="2"/>
        <v>0</v>
      </c>
      <c r="F27" s="35">
        <f t="shared" si="3"/>
        <v>0</v>
      </c>
      <c r="G27" s="325"/>
      <c r="H27" s="420"/>
      <c r="I27" s="489"/>
      <c r="J27" s="43"/>
      <c r="K27" s="201"/>
      <c r="L27" s="420"/>
      <c r="M27" s="489"/>
      <c r="N27" s="43"/>
      <c r="O27" s="201"/>
      <c r="P27" s="420"/>
      <c r="Q27" s="489"/>
      <c r="R27" s="43"/>
      <c r="S27" s="201"/>
      <c r="T27" s="420"/>
      <c r="U27" s="448"/>
      <c r="V27" s="40"/>
    </row>
    <row r="28" spans="1:24" ht="27.75" customHeight="1">
      <c r="A28" s="150"/>
      <c r="B28" s="673"/>
      <c r="C28" s="311" t="s">
        <v>161</v>
      </c>
      <c r="D28" s="420">
        <v>400</v>
      </c>
      <c r="E28" s="448">
        <f t="shared" si="2"/>
        <v>0</v>
      </c>
      <c r="F28" s="35">
        <f t="shared" si="3"/>
        <v>0</v>
      </c>
      <c r="G28" s="325"/>
      <c r="H28" s="420"/>
      <c r="I28" s="489"/>
      <c r="J28" s="43"/>
      <c r="K28" s="201"/>
      <c r="L28" s="420"/>
      <c r="M28" s="489"/>
      <c r="N28" s="43"/>
      <c r="O28" s="201"/>
      <c r="P28" s="420"/>
      <c r="Q28" s="489"/>
      <c r="R28" s="43"/>
      <c r="S28" s="201"/>
      <c r="T28" s="420"/>
      <c r="U28" s="448"/>
      <c r="V28" s="40"/>
      <c r="X28" s="65"/>
    </row>
    <row r="29" spans="1:24" ht="27.75" customHeight="1">
      <c r="A29" s="150"/>
      <c r="B29" s="673"/>
      <c r="C29" s="310" t="s">
        <v>162</v>
      </c>
      <c r="D29" s="420">
        <v>50</v>
      </c>
      <c r="E29" s="448">
        <f t="shared" si="2"/>
        <v>0</v>
      </c>
      <c r="F29" s="35">
        <f t="shared" si="3"/>
        <v>0</v>
      </c>
      <c r="G29" s="325"/>
      <c r="H29" s="420"/>
      <c r="I29" s="489"/>
      <c r="J29" s="43"/>
      <c r="K29" s="201"/>
      <c r="L29" s="420"/>
      <c r="M29" s="489"/>
      <c r="N29" s="43"/>
      <c r="O29" s="201"/>
      <c r="P29" s="420"/>
      <c r="Q29" s="489"/>
      <c r="R29" s="43"/>
      <c r="S29" s="203"/>
      <c r="T29" s="427"/>
      <c r="U29" s="449"/>
      <c r="V29" s="40"/>
    </row>
    <row r="30" spans="1:24" ht="27.75" customHeight="1" thickBot="1">
      <c r="A30" s="150"/>
      <c r="B30" s="677"/>
      <c r="C30" s="315" t="s">
        <v>163</v>
      </c>
      <c r="D30" s="425">
        <v>120</v>
      </c>
      <c r="E30" s="451">
        <f t="shared" si="2"/>
        <v>0</v>
      </c>
      <c r="F30" s="76">
        <f t="shared" si="3"/>
        <v>0</v>
      </c>
      <c r="G30" s="328"/>
      <c r="H30" s="425"/>
      <c r="I30" s="490"/>
      <c r="J30" s="71"/>
      <c r="K30" s="206"/>
      <c r="L30" s="425"/>
      <c r="M30" s="490"/>
      <c r="N30" s="71"/>
      <c r="O30" s="206"/>
      <c r="P30" s="425"/>
      <c r="Q30" s="490"/>
      <c r="R30" s="71"/>
      <c r="S30" s="206"/>
      <c r="T30" s="425"/>
      <c r="U30" s="451"/>
      <c r="V30" s="45"/>
    </row>
    <row r="31" spans="1:24" ht="27.75" customHeight="1">
      <c r="A31" s="150"/>
      <c r="B31" s="672" t="s">
        <v>14</v>
      </c>
      <c r="C31" s="316" t="s">
        <v>164</v>
      </c>
      <c r="D31" s="426">
        <v>1060</v>
      </c>
      <c r="E31" s="452">
        <f t="shared" si="2"/>
        <v>0</v>
      </c>
      <c r="F31" s="87">
        <f t="shared" si="3"/>
        <v>0</v>
      </c>
      <c r="G31" s="329"/>
      <c r="H31" s="468"/>
      <c r="I31" s="462"/>
      <c r="J31" s="152"/>
      <c r="K31" s="618" t="s">
        <v>321</v>
      </c>
      <c r="L31" s="430"/>
      <c r="M31" s="458"/>
      <c r="N31" s="68">
        <f t="shared" ref="N31:N34" si="4">+N$6</f>
        <v>0</v>
      </c>
      <c r="O31" s="382" t="s">
        <v>123</v>
      </c>
      <c r="P31" s="430">
        <v>670</v>
      </c>
      <c r="Q31" s="519">
        <f t="shared" ref="Q31:Q55" si="5">ROUND(R31*P31/100,-1)</f>
        <v>0</v>
      </c>
      <c r="R31" s="68">
        <f t="shared" ref="R31:R38" si="6">+R$6</f>
        <v>0</v>
      </c>
      <c r="S31" s="207"/>
      <c r="T31" s="523"/>
      <c r="U31" s="458"/>
      <c r="V31" s="153"/>
      <c r="W31" s="151"/>
    </row>
    <row r="32" spans="1:24" ht="27.75" customHeight="1">
      <c r="A32" s="150"/>
      <c r="B32" s="673"/>
      <c r="C32" s="317" t="s">
        <v>165</v>
      </c>
      <c r="D32" s="427">
        <v>1400</v>
      </c>
      <c r="E32" s="448">
        <f t="shared" si="2"/>
        <v>0</v>
      </c>
      <c r="F32" s="35">
        <f t="shared" si="3"/>
        <v>0</v>
      </c>
      <c r="G32" s="394"/>
      <c r="H32" s="469"/>
      <c r="I32" s="448"/>
      <c r="J32" s="39"/>
      <c r="K32" s="234" t="s">
        <v>322</v>
      </c>
      <c r="L32" s="421"/>
      <c r="M32" s="453"/>
      <c r="N32" s="36">
        <f t="shared" si="4"/>
        <v>0</v>
      </c>
      <c r="O32" s="308" t="s">
        <v>124</v>
      </c>
      <c r="P32" s="421">
        <v>730</v>
      </c>
      <c r="Q32" s="453">
        <f t="shared" si="5"/>
        <v>0</v>
      </c>
      <c r="R32" s="36">
        <f t="shared" si="6"/>
        <v>0</v>
      </c>
      <c r="S32" s="234"/>
      <c r="T32" s="420"/>
      <c r="U32" s="453"/>
      <c r="V32" s="50"/>
      <c r="W32" s="151"/>
    </row>
    <row r="33" spans="1:23" ht="27.75" customHeight="1">
      <c r="A33" s="150"/>
      <c r="B33" s="673"/>
      <c r="C33" s="308" t="s">
        <v>166</v>
      </c>
      <c r="D33" s="423">
        <v>780</v>
      </c>
      <c r="E33" s="453">
        <f t="shared" si="2"/>
        <v>0</v>
      </c>
      <c r="F33" s="35">
        <f t="shared" si="3"/>
        <v>0</v>
      </c>
      <c r="G33" s="234"/>
      <c r="H33" s="437"/>
      <c r="I33" s="453"/>
      <c r="J33" s="39"/>
      <c r="K33" s="309" t="s">
        <v>241</v>
      </c>
      <c r="L33" s="421">
        <v>230</v>
      </c>
      <c r="M33" s="453">
        <f t="shared" ref="M33:M36" si="7">ROUND(N33*L33/100,-1)</f>
        <v>0</v>
      </c>
      <c r="N33" s="36">
        <f t="shared" si="4"/>
        <v>0</v>
      </c>
      <c r="O33" s="308" t="s">
        <v>242</v>
      </c>
      <c r="P33" s="421">
        <v>370</v>
      </c>
      <c r="Q33" s="453">
        <f t="shared" si="5"/>
        <v>0</v>
      </c>
      <c r="R33" s="36">
        <f t="shared" si="6"/>
        <v>0</v>
      </c>
      <c r="S33" s="394"/>
      <c r="T33" s="420"/>
      <c r="U33" s="453"/>
      <c r="V33" s="50"/>
      <c r="W33" s="151"/>
    </row>
    <row r="34" spans="1:23" ht="27.75" customHeight="1">
      <c r="A34" s="150"/>
      <c r="B34" s="673"/>
      <c r="C34" s="311" t="s">
        <v>167</v>
      </c>
      <c r="D34" s="428">
        <v>1450</v>
      </c>
      <c r="E34" s="453">
        <f t="shared" si="2"/>
        <v>0</v>
      </c>
      <c r="F34" s="35">
        <f t="shared" si="3"/>
        <v>0</v>
      </c>
      <c r="G34" s="262"/>
      <c r="H34" s="470"/>
      <c r="I34" s="453"/>
      <c r="J34" s="39"/>
      <c r="K34" s="209" t="s">
        <v>323</v>
      </c>
      <c r="L34" s="442"/>
      <c r="M34" s="453"/>
      <c r="N34" s="36">
        <f t="shared" si="4"/>
        <v>0</v>
      </c>
      <c r="O34" s="309" t="s">
        <v>125</v>
      </c>
      <c r="P34" s="421">
        <v>500</v>
      </c>
      <c r="Q34" s="453">
        <f t="shared" si="5"/>
        <v>0</v>
      </c>
      <c r="R34" s="36">
        <f t="shared" si="6"/>
        <v>0</v>
      </c>
      <c r="S34" s="209"/>
      <c r="T34" s="524"/>
      <c r="U34" s="453"/>
      <c r="V34" s="50"/>
      <c r="W34" s="151"/>
    </row>
    <row r="35" spans="1:23" ht="27.75" customHeight="1">
      <c r="A35" s="150"/>
      <c r="B35" s="673"/>
      <c r="C35" s="311" t="s">
        <v>168</v>
      </c>
      <c r="D35" s="428">
        <v>1160</v>
      </c>
      <c r="E35" s="453">
        <f t="shared" si="2"/>
        <v>0</v>
      </c>
      <c r="F35" s="35">
        <f t="shared" si="3"/>
        <v>0</v>
      </c>
      <c r="G35" s="395"/>
      <c r="H35" s="470"/>
      <c r="I35" s="453"/>
      <c r="J35" s="39"/>
      <c r="K35" s="308"/>
      <c r="L35" s="421"/>
      <c r="M35" s="453">
        <f t="shared" si="7"/>
        <v>0</v>
      </c>
      <c r="N35" s="39"/>
      <c r="O35" s="308" t="s">
        <v>243</v>
      </c>
      <c r="P35" s="421">
        <v>460</v>
      </c>
      <c r="Q35" s="453">
        <f t="shared" si="5"/>
        <v>0</v>
      </c>
      <c r="R35" s="36">
        <f t="shared" si="6"/>
        <v>0</v>
      </c>
      <c r="S35" s="234"/>
      <c r="T35" s="420"/>
      <c r="U35" s="453"/>
      <c r="V35" s="50"/>
      <c r="W35" s="151"/>
    </row>
    <row r="36" spans="1:23" ht="27.75" customHeight="1">
      <c r="A36" s="150"/>
      <c r="B36" s="673"/>
      <c r="C36" s="308" t="s">
        <v>169</v>
      </c>
      <c r="D36" s="423">
        <v>4230</v>
      </c>
      <c r="E36" s="453">
        <f t="shared" si="2"/>
        <v>0</v>
      </c>
      <c r="F36" s="35">
        <f t="shared" si="3"/>
        <v>0</v>
      </c>
      <c r="G36" s="234"/>
      <c r="H36" s="437"/>
      <c r="I36" s="453"/>
      <c r="J36" s="39"/>
      <c r="K36" s="330"/>
      <c r="L36" s="421"/>
      <c r="M36" s="453">
        <f t="shared" si="7"/>
        <v>0</v>
      </c>
      <c r="N36" s="39"/>
      <c r="O36" s="308" t="s">
        <v>224</v>
      </c>
      <c r="P36" s="421">
        <v>480</v>
      </c>
      <c r="Q36" s="453">
        <f t="shared" si="5"/>
        <v>0</v>
      </c>
      <c r="R36" s="36">
        <f t="shared" si="6"/>
        <v>0</v>
      </c>
      <c r="S36" s="377"/>
      <c r="T36" s="524"/>
      <c r="U36" s="453"/>
      <c r="V36" s="50"/>
      <c r="W36" s="151"/>
    </row>
    <row r="37" spans="1:23" ht="27.75" customHeight="1">
      <c r="A37" s="150"/>
      <c r="B37" s="673"/>
      <c r="C37" s="308" t="s">
        <v>170</v>
      </c>
      <c r="D37" s="423">
        <v>2520</v>
      </c>
      <c r="E37" s="453">
        <f t="shared" si="2"/>
        <v>0</v>
      </c>
      <c r="F37" s="35">
        <f t="shared" si="3"/>
        <v>0</v>
      </c>
      <c r="G37" s="209"/>
      <c r="H37" s="434"/>
      <c r="I37" s="453"/>
      <c r="J37" s="39"/>
      <c r="K37" s="377"/>
      <c r="L37" s="422"/>
      <c r="M37" s="453"/>
      <c r="N37" s="39"/>
      <c r="O37" s="308" t="s">
        <v>332</v>
      </c>
      <c r="P37" s="421">
        <v>1760</v>
      </c>
      <c r="Q37" s="453">
        <f t="shared" si="5"/>
        <v>0</v>
      </c>
      <c r="R37" s="36">
        <f t="shared" si="6"/>
        <v>0</v>
      </c>
      <c r="S37" s="234" t="s">
        <v>315</v>
      </c>
      <c r="T37" s="420"/>
      <c r="U37" s="453"/>
      <c r="V37" s="50"/>
      <c r="W37" s="151"/>
    </row>
    <row r="38" spans="1:23" ht="27.75" customHeight="1">
      <c r="A38" s="150"/>
      <c r="B38" s="673"/>
      <c r="C38" s="308" t="s">
        <v>341</v>
      </c>
      <c r="D38" s="423">
        <v>2230</v>
      </c>
      <c r="E38" s="453">
        <f t="shared" si="2"/>
        <v>0</v>
      </c>
      <c r="F38" s="35">
        <f t="shared" si="3"/>
        <v>0</v>
      </c>
      <c r="G38" s="215" t="s">
        <v>313</v>
      </c>
      <c r="H38" s="471"/>
      <c r="I38" s="453"/>
      <c r="J38" s="39"/>
      <c r="K38" s="377"/>
      <c r="L38" s="422"/>
      <c r="M38" s="453"/>
      <c r="N38" s="39"/>
      <c r="O38" s="308" t="s">
        <v>333</v>
      </c>
      <c r="P38" s="421">
        <v>610</v>
      </c>
      <c r="Q38" s="453">
        <f t="shared" si="5"/>
        <v>0</v>
      </c>
      <c r="R38" s="36">
        <f t="shared" si="6"/>
        <v>0</v>
      </c>
      <c r="S38" s="209" t="s">
        <v>313</v>
      </c>
      <c r="T38" s="422"/>
      <c r="U38" s="453"/>
      <c r="V38" s="50"/>
      <c r="W38" s="151"/>
    </row>
    <row r="39" spans="1:23" ht="27.75" customHeight="1">
      <c r="A39" s="150"/>
      <c r="B39" s="673"/>
      <c r="C39" s="308" t="s">
        <v>171</v>
      </c>
      <c r="D39" s="423">
        <v>1150</v>
      </c>
      <c r="E39" s="453">
        <f t="shared" si="2"/>
        <v>0</v>
      </c>
      <c r="F39" s="35">
        <f t="shared" si="3"/>
        <v>0</v>
      </c>
      <c r="G39" s="395" t="s">
        <v>314</v>
      </c>
      <c r="H39" s="472"/>
      <c r="I39" s="453"/>
      <c r="J39" s="39"/>
      <c r="K39" s="209"/>
      <c r="L39" s="422"/>
      <c r="M39" s="453"/>
      <c r="N39" s="39"/>
      <c r="O39" s="330"/>
      <c r="P39" s="421"/>
      <c r="Q39" s="453">
        <f t="shared" si="5"/>
        <v>0</v>
      </c>
      <c r="R39" s="51"/>
      <c r="S39" s="330"/>
      <c r="T39" s="420"/>
      <c r="U39" s="453"/>
      <c r="V39" s="40"/>
      <c r="W39" s="151"/>
    </row>
    <row r="40" spans="1:23" ht="27.75" customHeight="1">
      <c r="A40" s="150"/>
      <c r="B40" s="673"/>
      <c r="C40" s="308" t="s">
        <v>172</v>
      </c>
      <c r="D40" s="423">
        <v>1070</v>
      </c>
      <c r="E40" s="453">
        <f t="shared" si="2"/>
        <v>0</v>
      </c>
      <c r="F40" s="35">
        <f t="shared" si="3"/>
        <v>0</v>
      </c>
      <c r="G40" s="308"/>
      <c r="H40" s="421"/>
      <c r="I40" s="453"/>
      <c r="J40" s="51"/>
      <c r="K40" s="210"/>
      <c r="L40" s="421"/>
      <c r="M40" s="453">
        <f>ROUND(N40*L40/100,-1)</f>
        <v>0</v>
      </c>
      <c r="N40" s="39"/>
      <c r="O40" s="210"/>
      <c r="P40" s="421"/>
      <c r="Q40" s="453">
        <f t="shared" si="5"/>
        <v>0</v>
      </c>
      <c r="R40" s="51"/>
      <c r="S40" s="330"/>
      <c r="T40" s="420"/>
      <c r="U40" s="453"/>
      <c r="V40" s="40"/>
      <c r="W40" s="151"/>
    </row>
    <row r="41" spans="1:23" ht="27.75" customHeight="1">
      <c r="A41" s="150"/>
      <c r="B41" s="673"/>
      <c r="C41" s="308" t="s">
        <v>173</v>
      </c>
      <c r="D41" s="423">
        <v>1830</v>
      </c>
      <c r="E41" s="453">
        <f t="shared" si="2"/>
        <v>0</v>
      </c>
      <c r="F41" s="35">
        <f t="shared" si="3"/>
        <v>0</v>
      </c>
      <c r="G41" s="330"/>
      <c r="H41" s="421"/>
      <c r="I41" s="453"/>
      <c r="J41" s="51"/>
      <c r="K41" s="209"/>
      <c r="L41" s="422"/>
      <c r="M41" s="453"/>
      <c r="N41" s="39"/>
      <c r="O41" s="210"/>
      <c r="P41" s="421"/>
      <c r="Q41" s="453">
        <f t="shared" si="5"/>
        <v>0</v>
      </c>
      <c r="R41" s="51"/>
      <c r="S41" s="210"/>
      <c r="T41" s="420"/>
      <c r="U41" s="453"/>
      <c r="V41" s="40"/>
      <c r="W41" s="151"/>
    </row>
    <row r="42" spans="1:23" ht="27.75" customHeight="1">
      <c r="A42" s="150"/>
      <c r="B42" s="673"/>
      <c r="C42" s="308" t="s">
        <v>174</v>
      </c>
      <c r="D42" s="423">
        <v>4380</v>
      </c>
      <c r="E42" s="453">
        <f t="shared" si="2"/>
        <v>0</v>
      </c>
      <c r="F42" s="35">
        <f t="shared" si="3"/>
        <v>0</v>
      </c>
      <c r="G42" s="330"/>
      <c r="H42" s="421"/>
      <c r="I42" s="453"/>
      <c r="J42" s="51"/>
      <c r="K42" s="254"/>
      <c r="L42" s="442"/>
      <c r="M42" s="453"/>
      <c r="N42" s="39"/>
      <c r="O42" s="210"/>
      <c r="P42" s="421"/>
      <c r="Q42" s="453">
        <f t="shared" si="5"/>
        <v>0</v>
      </c>
      <c r="R42" s="51"/>
      <c r="S42" s="210"/>
      <c r="T42" s="420"/>
      <c r="U42" s="453"/>
      <c r="V42" s="40"/>
      <c r="W42" s="151"/>
    </row>
    <row r="43" spans="1:23" ht="27.75" customHeight="1">
      <c r="A43" s="150"/>
      <c r="B43" s="673"/>
      <c r="C43" s="308" t="s">
        <v>175</v>
      </c>
      <c r="D43" s="421">
        <v>3790</v>
      </c>
      <c r="E43" s="453">
        <f t="shared" si="2"/>
        <v>0</v>
      </c>
      <c r="F43" s="35">
        <f t="shared" si="3"/>
        <v>0</v>
      </c>
      <c r="G43" s="330"/>
      <c r="H43" s="421"/>
      <c r="I43" s="453"/>
      <c r="J43" s="51"/>
      <c r="K43" s="210"/>
      <c r="L43" s="421"/>
      <c r="M43" s="453">
        <f>ROUND(N43*L43/100,-1)</f>
        <v>0</v>
      </c>
      <c r="N43" s="39"/>
      <c r="O43" s="210"/>
      <c r="P43" s="421"/>
      <c r="Q43" s="453">
        <f t="shared" si="5"/>
        <v>0</v>
      </c>
      <c r="R43" s="51"/>
      <c r="S43" s="210"/>
      <c r="T43" s="420"/>
      <c r="U43" s="453"/>
      <c r="V43" s="40"/>
    </row>
    <row r="44" spans="1:23" ht="27.75" customHeight="1">
      <c r="A44" s="150"/>
      <c r="B44" s="673"/>
      <c r="C44" s="308" t="s">
        <v>176</v>
      </c>
      <c r="D44" s="423">
        <v>1600</v>
      </c>
      <c r="E44" s="453">
        <f t="shared" si="2"/>
        <v>0</v>
      </c>
      <c r="F44" s="35">
        <f t="shared" si="3"/>
        <v>0</v>
      </c>
      <c r="G44" s="330"/>
      <c r="H44" s="421"/>
      <c r="I44" s="453"/>
      <c r="J44" s="51"/>
      <c r="K44" s="210"/>
      <c r="L44" s="421"/>
      <c r="M44" s="453">
        <f>ROUND(N44*L44/100,-1)</f>
        <v>0</v>
      </c>
      <c r="N44" s="39"/>
      <c r="O44" s="210"/>
      <c r="P44" s="421"/>
      <c r="Q44" s="453">
        <f t="shared" si="5"/>
        <v>0</v>
      </c>
      <c r="R44" s="51"/>
      <c r="S44" s="210"/>
      <c r="T44" s="420"/>
      <c r="U44" s="453"/>
      <c r="V44" s="40"/>
    </row>
    <row r="45" spans="1:23" ht="27.75" customHeight="1">
      <c r="A45" s="150"/>
      <c r="B45" s="673"/>
      <c r="C45" s="308" t="s">
        <v>177</v>
      </c>
      <c r="D45" s="423">
        <v>2840</v>
      </c>
      <c r="E45" s="453">
        <f t="shared" si="2"/>
        <v>0</v>
      </c>
      <c r="F45" s="35">
        <f t="shared" si="3"/>
        <v>0</v>
      </c>
      <c r="G45" s="330"/>
      <c r="H45" s="473"/>
      <c r="I45" s="453"/>
      <c r="J45" s="51"/>
      <c r="K45" s="209"/>
      <c r="L45" s="422"/>
      <c r="M45" s="453"/>
      <c r="N45" s="39"/>
      <c r="O45" s="210"/>
      <c r="P45" s="421"/>
      <c r="Q45" s="453">
        <f t="shared" si="5"/>
        <v>0</v>
      </c>
      <c r="R45" s="51"/>
      <c r="S45" s="210"/>
      <c r="T45" s="420"/>
      <c r="U45" s="453"/>
      <c r="V45" s="40"/>
    </row>
    <row r="46" spans="1:23" ht="27.75" customHeight="1">
      <c r="A46" s="150"/>
      <c r="B46" s="673"/>
      <c r="C46" s="309" t="s">
        <v>380</v>
      </c>
      <c r="D46" s="421">
        <v>740</v>
      </c>
      <c r="E46" s="453">
        <f t="shared" si="2"/>
        <v>0</v>
      </c>
      <c r="F46" s="35">
        <f t="shared" si="3"/>
        <v>0</v>
      </c>
      <c r="G46" s="330"/>
      <c r="H46" s="473"/>
      <c r="I46" s="453"/>
      <c r="J46" s="51"/>
      <c r="K46" s="210"/>
      <c r="L46" s="473"/>
      <c r="M46" s="493"/>
      <c r="N46" s="51"/>
      <c r="O46" s="210"/>
      <c r="P46" s="421"/>
      <c r="Q46" s="453">
        <f t="shared" si="5"/>
        <v>0</v>
      </c>
      <c r="R46" s="51"/>
      <c r="S46" s="210"/>
      <c r="T46" s="420"/>
      <c r="U46" s="453"/>
      <c r="V46" s="40"/>
    </row>
    <row r="47" spans="1:23" ht="27.75" customHeight="1" thickBot="1">
      <c r="A47" s="150"/>
      <c r="B47" s="673"/>
      <c r="C47" s="318" t="s">
        <v>178</v>
      </c>
      <c r="D47" s="423">
        <v>340</v>
      </c>
      <c r="E47" s="455">
        <f t="shared" si="2"/>
        <v>0</v>
      </c>
      <c r="F47" s="35">
        <f t="shared" si="3"/>
        <v>0</v>
      </c>
      <c r="G47" s="330"/>
      <c r="H47" s="421"/>
      <c r="I47" s="453"/>
      <c r="J47" s="51"/>
      <c r="K47" s="202"/>
      <c r="L47" s="421"/>
      <c r="M47" s="493"/>
      <c r="N47" s="51"/>
      <c r="O47" s="210"/>
      <c r="P47" s="421"/>
      <c r="Q47" s="453">
        <f t="shared" si="5"/>
        <v>0</v>
      </c>
      <c r="R47" s="51"/>
      <c r="S47" s="210"/>
      <c r="T47" s="420"/>
      <c r="U47" s="453"/>
      <c r="V47" s="40"/>
    </row>
    <row r="48" spans="1:23" ht="27.75" customHeight="1" thickBot="1">
      <c r="A48" s="150"/>
      <c r="B48" s="675" t="s">
        <v>15</v>
      </c>
      <c r="C48" s="319" t="s">
        <v>179</v>
      </c>
      <c r="D48" s="424">
        <v>1170</v>
      </c>
      <c r="E48" s="456">
        <f t="shared" si="2"/>
        <v>0</v>
      </c>
      <c r="F48" s="35">
        <f t="shared" si="3"/>
        <v>0</v>
      </c>
      <c r="G48" s="330"/>
      <c r="H48" s="421"/>
      <c r="I48" s="453"/>
      <c r="J48" s="51"/>
      <c r="K48" s="210"/>
      <c r="L48" s="421"/>
      <c r="M48" s="493"/>
      <c r="N48" s="51"/>
      <c r="O48" s="210"/>
      <c r="P48" s="421"/>
      <c r="Q48" s="453">
        <f t="shared" si="5"/>
        <v>0</v>
      </c>
      <c r="R48" s="51"/>
      <c r="S48" s="210"/>
      <c r="T48" s="420"/>
      <c r="U48" s="453"/>
      <c r="V48" s="84"/>
    </row>
    <row r="49" spans="1:23" ht="27.75" customHeight="1" thickBot="1">
      <c r="A49" s="150"/>
      <c r="B49" s="676"/>
      <c r="C49" s="320" t="s">
        <v>180</v>
      </c>
      <c r="D49" s="429">
        <v>640</v>
      </c>
      <c r="E49" s="457">
        <f t="shared" si="2"/>
        <v>0</v>
      </c>
      <c r="F49" s="35">
        <f t="shared" si="3"/>
        <v>0</v>
      </c>
      <c r="G49" s="330"/>
      <c r="H49" s="421"/>
      <c r="I49" s="557"/>
      <c r="J49" s="558"/>
      <c r="K49" s="210"/>
      <c r="L49" s="421"/>
      <c r="M49" s="557"/>
      <c r="N49" s="558"/>
      <c r="O49" s="210"/>
      <c r="P49" s="421"/>
      <c r="Q49" s="453">
        <f t="shared" si="5"/>
        <v>0</v>
      </c>
      <c r="R49" s="559"/>
      <c r="S49" s="209"/>
      <c r="T49" s="422"/>
      <c r="U49" s="453"/>
      <c r="V49" s="49"/>
      <c r="W49" s="53"/>
    </row>
    <row r="50" spans="1:23" ht="27.75" customHeight="1" thickBot="1">
      <c r="A50" s="150"/>
      <c r="B50" s="672" t="s">
        <v>122</v>
      </c>
      <c r="C50" s="321" t="s">
        <v>181</v>
      </c>
      <c r="D50" s="430">
        <v>600</v>
      </c>
      <c r="E50" s="458">
        <f t="shared" si="2"/>
        <v>0</v>
      </c>
      <c r="F50" s="35">
        <f t="shared" si="3"/>
        <v>0</v>
      </c>
      <c r="G50" s="330"/>
      <c r="H50" s="421"/>
      <c r="I50" s="557"/>
      <c r="J50" s="558"/>
      <c r="K50" s="210"/>
      <c r="L50" s="421"/>
      <c r="M50" s="557"/>
      <c r="N50" s="558"/>
      <c r="O50" s="210"/>
      <c r="P50" s="421"/>
      <c r="Q50" s="453">
        <f t="shared" si="5"/>
        <v>0</v>
      </c>
      <c r="R50" s="559"/>
      <c r="S50" s="210"/>
      <c r="T50" s="530"/>
      <c r="U50" s="560"/>
      <c r="V50" s="77"/>
      <c r="W50" s="53"/>
    </row>
    <row r="51" spans="1:23" ht="27.75" customHeight="1" thickBot="1">
      <c r="A51" s="150"/>
      <c r="B51" s="677"/>
      <c r="C51" s="322" t="s">
        <v>277</v>
      </c>
      <c r="D51" s="423">
        <v>20</v>
      </c>
      <c r="E51" s="455">
        <f t="shared" si="2"/>
        <v>0</v>
      </c>
      <c r="F51" s="76">
        <f t="shared" si="3"/>
        <v>0</v>
      </c>
      <c r="G51" s="332"/>
      <c r="H51" s="429"/>
      <c r="I51" s="492"/>
      <c r="J51" s="54"/>
      <c r="K51" s="212"/>
      <c r="L51" s="429"/>
      <c r="M51" s="492"/>
      <c r="N51" s="54"/>
      <c r="O51" s="212"/>
      <c r="P51" s="429"/>
      <c r="Q51" s="457">
        <f t="shared" si="5"/>
        <v>0</v>
      </c>
      <c r="R51" s="54"/>
      <c r="S51" s="212"/>
      <c r="T51" s="525"/>
      <c r="U51" s="539"/>
      <c r="V51" s="154"/>
      <c r="W51" s="53"/>
    </row>
    <row r="52" spans="1:23" ht="27.75" customHeight="1" thickBot="1">
      <c r="A52" s="150"/>
      <c r="B52" s="673" t="s">
        <v>16</v>
      </c>
      <c r="C52" s="307" t="s">
        <v>288</v>
      </c>
      <c r="D52" s="431">
        <v>1300</v>
      </c>
      <c r="E52" s="456">
        <f t="shared" si="2"/>
        <v>0</v>
      </c>
      <c r="F52" s="32">
        <f t="shared" si="3"/>
        <v>0</v>
      </c>
      <c r="G52" s="331"/>
      <c r="H52" s="431"/>
      <c r="I52" s="491"/>
      <c r="J52" s="52"/>
      <c r="K52" s="214"/>
      <c r="L52" s="431"/>
      <c r="M52" s="491"/>
      <c r="N52" s="52"/>
      <c r="O52" s="214"/>
      <c r="P52" s="431"/>
      <c r="Q52" s="456">
        <f t="shared" si="5"/>
        <v>0</v>
      </c>
      <c r="R52" s="52"/>
      <c r="S52" s="214"/>
      <c r="T52" s="538"/>
      <c r="U52" s="556"/>
      <c r="V52" s="155"/>
      <c r="W52" s="53"/>
    </row>
    <row r="53" spans="1:23" ht="27.75" customHeight="1">
      <c r="A53" s="150"/>
      <c r="B53" s="673"/>
      <c r="C53" s="308" t="s">
        <v>289</v>
      </c>
      <c r="D53" s="423">
        <v>3920</v>
      </c>
      <c r="E53" s="453">
        <f t="shared" si="2"/>
        <v>0</v>
      </c>
      <c r="F53" s="87">
        <f t="shared" si="3"/>
        <v>0</v>
      </c>
      <c r="G53" s="333"/>
      <c r="H53" s="430"/>
      <c r="I53" s="553"/>
      <c r="J53" s="554"/>
      <c r="K53" s="213"/>
      <c r="L53" s="430"/>
      <c r="M53" s="553"/>
      <c r="N53" s="555"/>
      <c r="O53" s="213"/>
      <c r="P53" s="430"/>
      <c r="Q53" s="458">
        <f t="shared" si="5"/>
        <v>0</v>
      </c>
      <c r="R53" s="555"/>
      <c r="S53" s="213"/>
      <c r="T53" s="444"/>
      <c r="U53" s="458"/>
      <c r="V53" s="86"/>
    </row>
    <row r="54" spans="1:23" ht="27.75" customHeight="1">
      <c r="A54" s="150"/>
      <c r="B54" s="673"/>
      <c r="C54" s="323" t="s">
        <v>290</v>
      </c>
      <c r="D54" s="423">
        <v>1300</v>
      </c>
      <c r="E54" s="453">
        <f t="shared" si="2"/>
        <v>0</v>
      </c>
      <c r="F54" s="35">
        <f t="shared" si="3"/>
        <v>0</v>
      </c>
      <c r="G54" s="330"/>
      <c r="H54" s="421"/>
      <c r="I54" s="493"/>
      <c r="J54" s="56"/>
      <c r="K54" s="234"/>
      <c r="L54" s="421"/>
      <c r="M54" s="453"/>
      <c r="N54" s="39"/>
      <c r="O54" s="308" t="s">
        <v>17</v>
      </c>
      <c r="P54" s="421">
        <v>450</v>
      </c>
      <c r="Q54" s="453">
        <f t="shared" si="5"/>
        <v>0</v>
      </c>
      <c r="R54" s="36">
        <f t="shared" ref="R54:R55" si="8">+R$6</f>
        <v>0</v>
      </c>
      <c r="S54" s="234"/>
      <c r="T54" s="421"/>
      <c r="U54" s="453"/>
      <c r="V54" s="37">
        <f>+V$6</f>
        <v>0</v>
      </c>
      <c r="W54" s="151"/>
    </row>
    <row r="55" spans="1:23" ht="27.75" customHeight="1" thickBot="1">
      <c r="A55" s="150"/>
      <c r="B55" s="673"/>
      <c r="C55" s="323" t="s">
        <v>286</v>
      </c>
      <c r="D55" s="423">
        <v>1350</v>
      </c>
      <c r="E55" s="453">
        <f t="shared" si="2"/>
        <v>0</v>
      </c>
      <c r="F55" s="35">
        <f t="shared" si="3"/>
        <v>0</v>
      </c>
      <c r="G55" s="215"/>
      <c r="H55" s="471"/>
      <c r="I55" s="455"/>
      <c r="J55" s="546">
        <f>+J$6</f>
        <v>0</v>
      </c>
      <c r="K55" s="393"/>
      <c r="L55" s="423"/>
      <c r="M55" s="547"/>
      <c r="N55" s="165"/>
      <c r="O55" s="381" t="s">
        <v>18</v>
      </c>
      <c r="P55" s="423">
        <v>150</v>
      </c>
      <c r="Q55" s="455">
        <f t="shared" si="5"/>
        <v>0</v>
      </c>
      <c r="R55" s="546">
        <f t="shared" si="8"/>
        <v>0</v>
      </c>
      <c r="S55" s="215"/>
      <c r="T55" s="423"/>
      <c r="U55" s="455">
        <f>ROUND(V55*T55/100,-1)</f>
        <v>0</v>
      </c>
      <c r="V55" s="50"/>
      <c r="W55" s="151"/>
    </row>
    <row r="56" spans="1:23" ht="27.75" customHeight="1" thickBot="1">
      <c r="A56" s="156"/>
      <c r="B56" s="274">
        <f>+D56+H56+L56+P56+T56</f>
        <v>88650</v>
      </c>
      <c r="C56" s="548" t="s">
        <v>19</v>
      </c>
      <c r="D56" s="549">
        <f>SUBTOTAL(9,D7:D55)</f>
        <v>74090</v>
      </c>
      <c r="E56" s="550">
        <f>SUBTOTAL(9,E7:E55)</f>
        <v>0</v>
      </c>
      <c r="F56" s="551"/>
      <c r="G56" s="548" t="s">
        <v>19</v>
      </c>
      <c r="H56" s="549">
        <f>SUBTOTAL(9,H7:H55)</f>
        <v>0</v>
      </c>
      <c r="I56" s="552">
        <f>SUBTOTAL(9,I7:I55)</f>
        <v>0</v>
      </c>
      <c r="J56" s="60"/>
      <c r="K56" s="548" t="s">
        <v>19</v>
      </c>
      <c r="L56" s="549">
        <f>SUBTOTAL(9,L7:L55)</f>
        <v>3270</v>
      </c>
      <c r="M56" s="552">
        <f>SUBTOTAL(9,M7:M55)</f>
        <v>0</v>
      </c>
      <c r="N56" s="61"/>
      <c r="O56" s="221" t="s">
        <v>19</v>
      </c>
      <c r="P56" s="436">
        <f>SUBTOTAL(9,P7:P55)</f>
        <v>11290</v>
      </c>
      <c r="Q56" s="292">
        <f>SUBTOTAL(9,Q7:Q55)</f>
        <v>0</v>
      </c>
      <c r="R56" s="46"/>
      <c r="S56" s="221" t="s">
        <v>19</v>
      </c>
      <c r="T56" s="436">
        <f>SUBTOTAL(9,T7:T55)</f>
        <v>0</v>
      </c>
      <c r="U56" s="292">
        <f>SUBTOTAL(9,U7:U55)</f>
        <v>0</v>
      </c>
      <c r="V56" s="63"/>
    </row>
    <row r="57" spans="1:23" ht="27.75" customHeight="1" thickBot="1">
      <c r="A57" s="146"/>
      <c r="B57" s="280">
        <f>+$C$1</f>
        <v>0</v>
      </c>
      <c r="C57" s="288" t="str">
        <f>IF(E63+I63+M63+Q63+U63&gt;0,"西彼杵郡 " &amp; TEXT(E63+I63+M63+Q63+U63,"#,###,###枚"),"西彼杵郡")</f>
        <v>西彼杵郡</v>
      </c>
      <c r="D57" s="432"/>
      <c r="E57" s="459"/>
      <c r="F57" s="147">
        <f>+$B$57</f>
        <v>0</v>
      </c>
      <c r="G57" s="286"/>
      <c r="H57" s="474"/>
      <c r="I57" s="494"/>
      <c r="J57" s="148">
        <f>+$B$57</f>
        <v>0</v>
      </c>
      <c r="K57" s="286"/>
      <c r="L57" s="474"/>
      <c r="M57" s="494"/>
      <c r="N57" s="148">
        <f>+$B$57</f>
        <v>0</v>
      </c>
      <c r="O57" s="286"/>
      <c r="P57" s="474"/>
      <c r="Q57" s="494"/>
      <c r="R57" s="148">
        <f>+$B$57</f>
        <v>0</v>
      </c>
      <c r="S57" s="286"/>
      <c r="T57" s="474"/>
      <c r="U57" s="291"/>
      <c r="V57" s="149">
        <f>+$B$57</f>
        <v>0</v>
      </c>
    </row>
    <row r="58" spans="1:23" ht="27.75" customHeight="1">
      <c r="A58" s="157"/>
      <c r="B58" s="672" t="s">
        <v>131</v>
      </c>
      <c r="C58" s="319" t="s">
        <v>182</v>
      </c>
      <c r="D58" s="433">
        <v>2420</v>
      </c>
      <c r="E58" s="456">
        <f>ROUND(F58*D58/100,-1)</f>
        <v>0</v>
      </c>
      <c r="F58" s="32">
        <f t="shared" ref="F58" si="9">+F$57</f>
        <v>0</v>
      </c>
      <c r="G58" s="211"/>
      <c r="H58" s="433"/>
      <c r="I58" s="456">
        <f>ROUND(J58*H58/100,-1)</f>
        <v>0</v>
      </c>
      <c r="J58" s="48"/>
      <c r="K58" s="307" t="s">
        <v>106</v>
      </c>
      <c r="L58" s="505">
        <v>1510</v>
      </c>
      <c r="M58" s="456">
        <f>ROUND(N58*L58/100,-1)</f>
        <v>0</v>
      </c>
      <c r="N58" s="33">
        <f>+N$57</f>
        <v>0</v>
      </c>
      <c r="O58" s="348" t="s">
        <v>244</v>
      </c>
      <c r="P58" s="440">
        <v>850</v>
      </c>
      <c r="Q58" s="450">
        <f>ROUND(R58*P58/100,-1)</f>
        <v>0</v>
      </c>
      <c r="R58" s="33">
        <f>+R57</f>
        <v>0</v>
      </c>
      <c r="S58" s="211"/>
      <c r="T58" s="526"/>
      <c r="U58" s="456">
        <f>ROUND(V58*T58/100,-1)</f>
        <v>0</v>
      </c>
      <c r="V58" s="49"/>
      <c r="W58" s="151"/>
    </row>
    <row r="59" spans="1:23" ht="27.75" customHeight="1">
      <c r="A59" s="157"/>
      <c r="B59" s="673"/>
      <c r="C59" s="311" t="s">
        <v>183</v>
      </c>
      <c r="D59" s="434">
        <v>3010</v>
      </c>
      <c r="E59" s="453">
        <f>ROUND(F59*D59/100,-1)</f>
        <v>0</v>
      </c>
      <c r="F59" s="35">
        <f>+F$57</f>
        <v>0</v>
      </c>
      <c r="G59" s="263"/>
      <c r="H59" s="437"/>
      <c r="I59" s="453">
        <f>ROUND(J59*H59/100,-1)</f>
        <v>0</v>
      </c>
      <c r="J59" s="51"/>
      <c r="K59" s="308"/>
      <c r="L59" s="437"/>
      <c r="M59" s="453">
        <f>ROUND(N59*L59/100,-1)</f>
        <v>0</v>
      </c>
      <c r="N59" s="38"/>
      <c r="O59" s="317"/>
      <c r="P59" s="441"/>
      <c r="Q59" s="448">
        <f>ROUND(R59*P59/100,-1)</f>
        <v>0</v>
      </c>
      <c r="R59" s="38"/>
      <c r="S59" s="219"/>
      <c r="T59" s="527"/>
      <c r="U59" s="453">
        <f>ROUND(V59*T59/100,-1)</f>
        <v>0</v>
      </c>
      <c r="V59" s="62"/>
      <c r="W59" s="151"/>
    </row>
    <row r="60" spans="1:23" ht="27.75" customHeight="1">
      <c r="A60" s="157"/>
      <c r="B60" s="673"/>
      <c r="C60" s="311" t="s">
        <v>184</v>
      </c>
      <c r="D60" s="434">
        <v>1380</v>
      </c>
      <c r="E60" s="453">
        <f>ROUND(F60*D60/100,-1)</f>
        <v>0</v>
      </c>
      <c r="F60" s="35">
        <f t="shared" ref="F60:F62" si="10">+F$57</f>
        <v>0</v>
      </c>
      <c r="G60" s="263"/>
      <c r="H60" s="437"/>
      <c r="I60" s="453">
        <f>ROUND(J60*H60/100,-1)</f>
        <v>0</v>
      </c>
      <c r="J60" s="51"/>
      <c r="K60" s="308"/>
      <c r="L60" s="437"/>
      <c r="M60" s="453">
        <f>ROUND(N60*L60/100,-1)</f>
        <v>0</v>
      </c>
      <c r="N60" s="38"/>
      <c r="O60" s="317"/>
      <c r="P60" s="441"/>
      <c r="Q60" s="448">
        <f>ROUND(R60*P60/100,-1)</f>
        <v>0</v>
      </c>
      <c r="R60" s="38"/>
      <c r="S60" s="219"/>
      <c r="T60" s="527"/>
      <c r="U60" s="453">
        <f>ROUND(V60*T60/100,-1)</f>
        <v>0</v>
      </c>
      <c r="V60" s="62"/>
    </row>
    <row r="61" spans="1:23" ht="27.75" customHeight="1">
      <c r="A61" s="157"/>
      <c r="B61" s="673"/>
      <c r="C61" s="310" t="s">
        <v>20</v>
      </c>
      <c r="D61" s="434">
        <v>2150</v>
      </c>
      <c r="E61" s="453">
        <f>ROUND(F61*D61/100,-1)</f>
        <v>0</v>
      </c>
      <c r="F61" s="35">
        <f t="shared" si="10"/>
        <v>0</v>
      </c>
      <c r="G61" s="209"/>
      <c r="H61" s="434"/>
      <c r="I61" s="453"/>
      <c r="J61" s="39"/>
      <c r="K61" s="234"/>
      <c r="L61" s="437"/>
      <c r="M61" s="453"/>
      <c r="N61" s="39"/>
      <c r="O61" s="317" t="s">
        <v>245</v>
      </c>
      <c r="P61" s="441">
        <v>1260</v>
      </c>
      <c r="Q61" s="448">
        <f>ROUND(R61*P61/100,-1)</f>
        <v>0</v>
      </c>
      <c r="R61" s="36">
        <f>+R57</f>
        <v>0</v>
      </c>
      <c r="S61" s="392"/>
      <c r="T61" s="528"/>
      <c r="U61" s="448">
        <f>ROUND(V61*T61/100,-1)</f>
        <v>0</v>
      </c>
      <c r="V61" s="50"/>
      <c r="W61" s="151"/>
    </row>
    <row r="62" spans="1:23" ht="27.75" customHeight="1" thickBot="1">
      <c r="A62" s="157"/>
      <c r="B62" s="673"/>
      <c r="C62" s="315" t="s">
        <v>291</v>
      </c>
      <c r="D62" s="435">
        <v>2560</v>
      </c>
      <c r="E62" s="457">
        <f>ROUND(F62*D62/100,-1)</f>
        <v>0</v>
      </c>
      <c r="F62" s="76">
        <f t="shared" si="10"/>
        <v>0</v>
      </c>
      <c r="G62" s="264"/>
      <c r="H62" s="435"/>
      <c r="I62" s="457"/>
      <c r="J62" s="58"/>
      <c r="K62" s="255"/>
      <c r="L62" s="506"/>
      <c r="M62" s="457"/>
      <c r="N62" s="58"/>
      <c r="O62" s="375"/>
      <c r="P62" s="475"/>
      <c r="Q62" s="451"/>
      <c r="R62" s="58"/>
      <c r="S62" s="220"/>
      <c r="T62" s="529"/>
      <c r="U62" s="451"/>
      <c r="V62" s="59"/>
      <c r="W62" s="151"/>
    </row>
    <row r="63" spans="1:23" ht="27.75" customHeight="1" thickBot="1">
      <c r="A63" s="156"/>
      <c r="B63" s="274">
        <f>+D63+H63+L63+P63+T63</f>
        <v>15140</v>
      </c>
      <c r="C63" s="221" t="s">
        <v>19</v>
      </c>
      <c r="D63" s="436">
        <f>SUBTOTAL(9,D58:D62)</f>
        <v>11520</v>
      </c>
      <c r="E63" s="292">
        <f>SUBTOTAL(9,E58:E62)</f>
        <v>0</v>
      </c>
      <c r="F63" s="46"/>
      <c r="G63" s="221" t="s">
        <v>19</v>
      </c>
      <c r="H63" s="436"/>
      <c r="I63" s="292">
        <f>SUBTOTAL(9,I58:I62)</f>
        <v>0</v>
      </c>
      <c r="J63" s="46"/>
      <c r="K63" s="221" t="s">
        <v>19</v>
      </c>
      <c r="L63" s="436">
        <f>SUBTOTAL(9,L58:L62)</f>
        <v>1510</v>
      </c>
      <c r="M63" s="292">
        <f>SUBTOTAL(9,M58:M62)</f>
        <v>0</v>
      </c>
      <c r="N63" s="46"/>
      <c r="O63" s="221" t="s">
        <v>19</v>
      </c>
      <c r="P63" s="436">
        <f>SUBTOTAL(9,P58:P62)</f>
        <v>2110</v>
      </c>
      <c r="Q63" s="292">
        <f>SUBTOTAL(9,Q58:Q62)</f>
        <v>0</v>
      </c>
      <c r="R63" s="46"/>
      <c r="S63" s="221" t="s">
        <v>19</v>
      </c>
      <c r="T63" s="436"/>
      <c r="U63" s="292">
        <f>SUBTOTAL(9,U58:U62)</f>
        <v>0</v>
      </c>
      <c r="V63" s="63"/>
    </row>
    <row r="64" spans="1:23" ht="27.75" customHeight="1" thickBot="1">
      <c r="A64" s="146"/>
      <c r="B64" s="280">
        <f>+$C$1</f>
        <v>0</v>
      </c>
      <c r="C64" s="288" t="str">
        <f>IF(+E71+I71+M71+Q71+U71&gt;0,"西海市 " &amp; TEXT(+E71+I71+M71+Q71+U71,"#,###,###枚"),"西海市")</f>
        <v>西海市</v>
      </c>
      <c r="D64" s="432"/>
      <c r="E64" s="459"/>
      <c r="F64" s="147">
        <f>+$B$64</f>
        <v>0</v>
      </c>
      <c r="G64" s="286"/>
      <c r="H64" s="474"/>
      <c r="I64" s="494"/>
      <c r="J64" s="148">
        <f>+$B$64</f>
        <v>0</v>
      </c>
      <c r="K64" s="286"/>
      <c r="L64" s="474"/>
      <c r="M64" s="494"/>
      <c r="N64" s="148">
        <f>+$B$64</f>
        <v>0</v>
      </c>
      <c r="O64" s="286"/>
      <c r="P64" s="474"/>
      <c r="Q64" s="494"/>
      <c r="R64" s="148">
        <f>+$B$64</f>
        <v>0</v>
      </c>
      <c r="S64" s="286"/>
      <c r="T64" s="474"/>
      <c r="U64" s="291"/>
      <c r="V64" s="149">
        <f>+$B$64</f>
        <v>0</v>
      </c>
    </row>
    <row r="65" spans="1:25" ht="27.75" customHeight="1">
      <c r="A65" s="158"/>
      <c r="B65" s="672" t="s">
        <v>132</v>
      </c>
      <c r="C65" s="356" t="s">
        <v>338</v>
      </c>
      <c r="D65" s="419">
        <v>1350</v>
      </c>
      <c r="E65" s="450">
        <f t="shared" ref="E65:E69" si="11">ROUND(F65*D65/100,-1)</f>
        <v>0</v>
      </c>
      <c r="F65" s="33">
        <f>+F$64</f>
        <v>0</v>
      </c>
      <c r="G65" s="235"/>
      <c r="H65" s="419"/>
      <c r="I65" s="450"/>
      <c r="J65" s="48"/>
      <c r="K65" s="222"/>
      <c r="L65" s="481"/>
      <c r="M65" s="488"/>
      <c r="N65" s="64"/>
      <c r="O65" s="396" t="s">
        <v>340</v>
      </c>
      <c r="P65" s="419"/>
      <c r="Q65" s="450"/>
      <c r="R65" s="32">
        <f>+R$64</f>
        <v>0</v>
      </c>
      <c r="S65" s="222"/>
      <c r="T65" s="419"/>
      <c r="U65" s="450"/>
      <c r="V65" s="49"/>
      <c r="W65" s="53"/>
      <c r="X65" s="65"/>
      <c r="Y65" s="65"/>
    </row>
    <row r="66" spans="1:25" ht="27.75" customHeight="1">
      <c r="A66" s="158"/>
      <c r="B66" s="673"/>
      <c r="C66" s="317" t="s">
        <v>185</v>
      </c>
      <c r="D66" s="420">
        <v>120</v>
      </c>
      <c r="E66" s="448">
        <f t="shared" si="11"/>
        <v>0</v>
      </c>
      <c r="F66" s="36">
        <f>+F$64</f>
        <v>0</v>
      </c>
      <c r="G66" s="201"/>
      <c r="H66" s="420"/>
      <c r="I66" s="486"/>
      <c r="J66" s="38"/>
      <c r="K66" s="226"/>
      <c r="L66" s="507"/>
      <c r="M66" s="489"/>
      <c r="N66" s="43"/>
      <c r="O66" s="242"/>
      <c r="P66" s="518"/>
      <c r="Q66" s="514"/>
      <c r="R66" s="41"/>
      <c r="S66" s="223"/>
      <c r="T66" s="530"/>
      <c r="U66" s="448">
        <f>ROUND(V66*T66/100,-1)</f>
        <v>0</v>
      </c>
      <c r="V66" s="50"/>
      <c r="W66" s="53"/>
      <c r="X66" s="65"/>
    </row>
    <row r="67" spans="1:25" ht="27.75" customHeight="1">
      <c r="A67" s="158"/>
      <c r="B67" s="673"/>
      <c r="C67" s="311" t="s">
        <v>186</v>
      </c>
      <c r="D67" s="437">
        <v>1030</v>
      </c>
      <c r="E67" s="453">
        <f t="shared" si="11"/>
        <v>0</v>
      </c>
      <c r="F67" s="36">
        <f>+F$64</f>
        <v>0</v>
      </c>
      <c r="G67" s="201"/>
      <c r="H67" s="420"/>
      <c r="I67" s="486"/>
      <c r="J67" s="38"/>
      <c r="K67" s="226"/>
      <c r="L67" s="507"/>
      <c r="M67" s="489"/>
      <c r="N67" s="43"/>
      <c r="O67" s="243"/>
      <c r="P67" s="420">
        <v>0</v>
      </c>
      <c r="Q67" s="448">
        <f>ROUND(R67*P67/100,-1)</f>
        <v>0</v>
      </c>
      <c r="R67" s="90"/>
      <c r="S67" s="224"/>
      <c r="T67" s="420"/>
      <c r="U67" s="448">
        <f>ROUND(V67*T67/100,-1)</f>
        <v>0</v>
      </c>
      <c r="V67" s="50"/>
      <c r="W67" s="53"/>
      <c r="X67" s="65"/>
    </row>
    <row r="68" spans="1:25" ht="27.75" customHeight="1">
      <c r="A68" s="158"/>
      <c r="B68" s="673"/>
      <c r="C68" s="308" t="s">
        <v>278</v>
      </c>
      <c r="D68" s="421">
        <v>740</v>
      </c>
      <c r="E68" s="453">
        <f t="shared" si="11"/>
        <v>0</v>
      </c>
      <c r="F68" s="36">
        <f>+F$64</f>
        <v>0</v>
      </c>
      <c r="G68" s="201"/>
      <c r="H68" s="420"/>
      <c r="I68" s="486"/>
      <c r="J68" s="38"/>
      <c r="K68" s="226"/>
      <c r="L68" s="507"/>
      <c r="M68" s="489"/>
      <c r="N68" s="43"/>
      <c r="O68" s="308" t="s">
        <v>96</v>
      </c>
      <c r="P68" s="420">
        <v>520</v>
      </c>
      <c r="Q68" s="448">
        <f>ROUND(R68*P68/100,-1)</f>
        <v>0</v>
      </c>
      <c r="R68" s="91">
        <f>+R$64</f>
        <v>0</v>
      </c>
      <c r="S68" s="317" t="s">
        <v>246</v>
      </c>
      <c r="T68" s="420">
        <v>50</v>
      </c>
      <c r="U68" s="448">
        <f>ROUND(V68*T68/100,-1)</f>
        <v>0</v>
      </c>
      <c r="V68" s="37">
        <f>+V$64</f>
        <v>0</v>
      </c>
      <c r="W68" s="53"/>
      <c r="X68" s="65"/>
    </row>
    <row r="69" spans="1:25" ht="27.75" customHeight="1">
      <c r="A69" s="158"/>
      <c r="B69" s="673"/>
      <c r="C69" s="317" t="s">
        <v>339</v>
      </c>
      <c r="D69" s="420">
        <v>1410</v>
      </c>
      <c r="E69" s="448">
        <f t="shared" si="11"/>
        <v>0</v>
      </c>
      <c r="F69" s="36">
        <f t="shared" ref="F69" si="12">+F$64</f>
        <v>0</v>
      </c>
      <c r="G69" s="334" t="s">
        <v>284</v>
      </c>
      <c r="H69" s="445">
        <v>110</v>
      </c>
      <c r="I69" s="448">
        <f>ROUND(J69*H69/100,-1)</f>
        <v>0</v>
      </c>
      <c r="J69" s="36">
        <f>+J$64</f>
        <v>0</v>
      </c>
      <c r="K69" s="226"/>
      <c r="L69" s="507"/>
      <c r="M69" s="489"/>
      <c r="N69" s="43"/>
      <c r="O69" s="234"/>
      <c r="P69" s="420"/>
      <c r="Q69" s="448">
        <f>ROUND(R69*P69/100,-1)</f>
        <v>0</v>
      </c>
      <c r="R69" s="39"/>
      <c r="S69" s="225"/>
      <c r="T69" s="445"/>
      <c r="U69" s="448"/>
      <c r="V69" s="159"/>
      <c r="W69" s="53"/>
    </row>
    <row r="70" spans="1:25" ht="27.75" customHeight="1" thickBot="1">
      <c r="A70" s="158"/>
      <c r="B70" s="673"/>
      <c r="C70" s="569" t="s">
        <v>297</v>
      </c>
      <c r="D70" s="425"/>
      <c r="E70" s="451"/>
      <c r="F70" s="58"/>
      <c r="G70" s="543"/>
      <c r="H70" s="544"/>
      <c r="I70" s="545"/>
      <c r="J70" s="57"/>
      <c r="K70" s="227"/>
      <c r="L70" s="482"/>
      <c r="M70" s="490"/>
      <c r="N70" s="71"/>
      <c r="O70" s="216"/>
      <c r="P70" s="425"/>
      <c r="Q70" s="451">
        <f>ROUND(R70*P70/100,-1)</f>
        <v>0</v>
      </c>
      <c r="R70" s="58"/>
      <c r="S70" s="227"/>
      <c r="T70" s="425"/>
      <c r="U70" s="451"/>
      <c r="V70" s="159"/>
      <c r="W70" s="53"/>
    </row>
    <row r="71" spans="1:25" ht="27.75" customHeight="1" thickBot="1">
      <c r="A71" s="156"/>
      <c r="B71" s="274">
        <f>+D71+H71+L71+P71+T71</f>
        <v>5330</v>
      </c>
      <c r="C71" s="228" t="s">
        <v>21</v>
      </c>
      <c r="D71" s="438">
        <f>SUBTOTAL(9,D65:D70)</f>
        <v>4650</v>
      </c>
      <c r="E71" s="463">
        <f>SUBTOTAL(9,E65:E70)</f>
        <v>0</v>
      </c>
      <c r="F71" s="72"/>
      <c r="G71" s="228" t="s">
        <v>21</v>
      </c>
      <c r="H71" s="438">
        <f>SUBTOTAL(9,H65:H70)</f>
        <v>110</v>
      </c>
      <c r="I71" s="460">
        <f>SUBTOTAL(9,I65:I70)</f>
        <v>0</v>
      </c>
      <c r="J71" s="72"/>
      <c r="K71" s="228" t="s">
        <v>21</v>
      </c>
      <c r="L71" s="483">
        <f>SUM(L65:L70)</f>
        <v>0</v>
      </c>
      <c r="M71" s="460">
        <f>SUM(M65:M70)</f>
        <v>0</v>
      </c>
      <c r="N71" s="72"/>
      <c r="O71" s="228" t="s">
        <v>21</v>
      </c>
      <c r="P71" s="438">
        <f>SUBTOTAL(9,P65:P70)</f>
        <v>520</v>
      </c>
      <c r="Q71" s="460">
        <f>SUBTOTAL(9,Q65:Q70)</f>
        <v>0</v>
      </c>
      <c r="R71" s="72"/>
      <c r="S71" s="228" t="s">
        <v>21</v>
      </c>
      <c r="T71" s="438">
        <f>SUBTOTAL(9,T65:T70)</f>
        <v>50</v>
      </c>
      <c r="U71" s="463">
        <f>SUBTOTAL(9,U65:U70)</f>
        <v>0</v>
      </c>
      <c r="V71" s="47"/>
    </row>
    <row r="72" spans="1:25" ht="27.75" customHeight="1" thickBot="1">
      <c r="A72" s="146"/>
      <c r="B72" s="287">
        <f>+$C$1</f>
        <v>0</v>
      </c>
      <c r="C72" s="288" t="str">
        <f>IF(E82+I82+M82+Q82+U82&gt;0,"諫早市 " &amp; TEXT(E82+I82+M82+Q82+U82,"#,###,###枚"),"諫早市")</f>
        <v>諫早市</v>
      </c>
      <c r="D72" s="432"/>
      <c r="E72" s="459"/>
      <c r="F72" s="147">
        <f>+$B$72</f>
        <v>0</v>
      </c>
      <c r="G72" s="286"/>
      <c r="H72" s="474"/>
      <c r="I72" s="494"/>
      <c r="J72" s="148">
        <f>+$B$72</f>
        <v>0</v>
      </c>
      <c r="K72" s="286"/>
      <c r="L72" s="474"/>
      <c r="M72" s="494"/>
      <c r="N72" s="148">
        <f>+$B$72</f>
        <v>0</v>
      </c>
      <c r="O72" s="286"/>
      <c r="P72" s="474"/>
      <c r="Q72" s="494"/>
      <c r="R72" s="148">
        <f>+$B$72</f>
        <v>0</v>
      </c>
      <c r="S72" s="286"/>
      <c r="T72" s="474"/>
      <c r="U72" s="291"/>
      <c r="V72" s="149">
        <f>+$B$72</f>
        <v>0</v>
      </c>
    </row>
    <row r="73" spans="1:25" ht="27.75" customHeight="1">
      <c r="A73" s="158"/>
      <c r="B73" s="672" t="s">
        <v>22</v>
      </c>
      <c r="C73" s="348" t="s">
        <v>23</v>
      </c>
      <c r="D73" s="419">
        <v>3690</v>
      </c>
      <c r="E73" s="450">
        <f t="shared" ref="E73:E81" si="13">ROUND(F73*D73/100,-1)</f>
        <v>0</v>
      </c>
      <c r="F73" s="32">
        <f>+F72</f>
        <v>0</v>
      </c>
      <c r="G73" s="335" t="s">
        <v>24</v>
      </c>
      <c r="H73" s="440">
        <v>320</v>
      </c>
      <c r="I73" s="450">
        <f t="shared" ref="I73:I79" si="14">ROUND(J73*H73/100,-1)</f>
        <v>0</v>
      </c>
      <c r="J73" s="33">
        <f>+J$72</f>
        <v>0</v>
      </c>
      <c r="K73" s="352"/>
      <c r="L73" s="508"/>
      <c r="M73" s="513">
        <f t="shared" ref="M73:M80" si="15">ROUND(N73*L73/100,-1)</f>
        <v>0</v>
      </c>
      <c r="N73" s="48"/>
      <c r="O73" s="335" t="s">
        <v>25</v>
      </c>
      <c r="P73" s="440">
        <v>650</v>
      </c>
      <c r="Q73" s="450">
        <f t="shared" ref="Q73:Q80" si="16">ROUND(R73*P73/100,-1)</f>
        <v>0</v>
      </c>
      <c r="R73" s="33">
        <f>+R$72</f>
        <v>0</v>
      </c>
      <c r="S73" s="335" t="s">
        <v>292</v>
      </c>
      <c r="T73" s="440">
        <v>1170</v>
      </c>
      <c r="U73" s="450">
        <f t="shared" ref="U73:U79" si="17">ROUND(V73*T73/100,-1)</f>
        <v>0</v>
      </c>
      <c r="V73" s="34">
        <f t="shared" ref="V73:V78" si="18">+V$72</f>
        <v>0</v>
      </c>
      <c r="W73" s="53"/>
    </row>
    <row r="74" spans="1:25" ht="27.75" customHeight="1">
      <c r="A74" s="158"/>
      <c r="B74" s="673"/>
      <c r="C74" s="317" t="s">
        <v>343</v>
      </c>
      <c r="D74" s="420">
        <v>3650</v>
      </c>
      <c r="E74" s="448">
        <f t="shared" si="13"/>
        <v>0</v>
      </c>
      <c r="F74" s="36">
        <f t="shared" ref="F74:F81" si="19">+F$72</f>
        <v>0</v>
      </c>
      <c r="G74" s="398"/>
      <c r="H74" s="441"/>
      <c r="I74" s="448"/>
      <c r="J74" s="39"/>
      <c r="K74" s="378"/>
      <c r="L74" s="476"/>
      <c r="M74" s="514">
        <f t="shared" si="15"/>
        <v>0</v>
      </c>
      <c r="N74" s="39"/>
      <c r="O74" s="336" t="s">
        <v>26</v>
      </c>
      <c r="P74" s="441">
        <v>370</v>
      </c>
      <c r="Q74" s="448">
        <f t="shared" si="16"/>
        <v>0</v>
      </c>
      <c r="R74" s="36">
        <f>+R$72</f>
        <v>0</v>
      </c>
      <c r="S74" s="350" t="s">
        <v>366</v>
      </c>
      <c r="T74" s="441">
        <v>1230</v>
      </c>
      <c r="U74" s="448">
        <f t="shared" si="17"/>
        <v>0</v>
      </c>
      <c r="V74" s="37">
        <f t="shared" si="18"/>
        <v>0</v>
      </c>
      <c r="W74" s="53"/>
    </row>
    <row r="75" spans="1:25" ht="27.75" customHeight="1">
      <c r="A75" s="158"/>
      <c r="B75" s="673"/>
      <c r="C75" s="317" t="s">
        <v>337</v>
      </c>
      <c r="D75" s="420">
        <v>4010</v>
      </c>
      <c r="E75" s="448">
        <f t="shared" si="13"/>
        <v>0</v>
      </c>
      <c r="F75" s="36">
        <f t="shared" si="19"/>
        <v>0</v>
      </c>
      <c r="G75" s="336" t="s">
        <v>28</v>
      </c>
      <c r="H75" s="441">
        <v>320</v>
      </c>
      <c r="I75" s="448">
        <f t="shared" si="14"/>
        <v>0</v>
      </c>
      <c r="J75" s="36">
        <f>+J$72</f>
        <v>0</v>
      </c>
      <c r="K75" s="336" t="s">
        <v>367</v>
      </c>
      <c r="L75" s="441">
        <v>1870</v>
      </c>
      <c r="M75" s="448">
        <f t="shared" si="15"/>
        <v>0</v>
      </c>
      <c r="N75" s="36">
        <f>+N$72</f>
        <v>0</v>
      </c>
      <c r="O75" s="336" t="s">
        <v>27</v>
      </c>
      <c r="P75" s="441">
        <v>740</v>
      </c>
      <c r="Q75" s="448">
        <f t="shared" si="16"/>
        <v>0</v>
      </c>
      <c r="R75" s="36">
        <f>+R$72</f>
        <v>0</v>
      </c>
      <c r="S75" s="350" t="s">
        <v>247</v>
      </c>
      <c r="T75" s="441">
        <v>820</v>
      </c>
      <c r="U75" s="448">
        <f t="shared" si="17"/>
        <v>0</v>
      </c>
      <c r="V75" s="37">
        <f t="shared" si="18"/>
        <v>0</v>
      </c>
      <c r="W75" s="53"/>
    </row>
    <row r="76" spans="1:25" ht="27.75" customHeight="1">
      <c r="A76" s="158"/>
      <c r="B76" s="673"/>
      <c r="C76" s="232" t="s">
        <v>335</v>
      </c>
      <c r="D76" s="420"/>
      <c r="E76" s="448"/>
      <c r="F76" s="36">
        <f t="shared" si="19"/>
        <v>0</v>
      </c>
      <c r="G76" s="398"/>
      <c r="H76" s="441"/>
      <c r="I76" s="448"/>
      <c r="J76" s="39"/>
      <c r="K76" s="336"/>
      <c r="L76" s="441"/>
      <c r="M76" s="448">
        <f t="shared" si="15"/>
        <v>0</v>
      </c>
      <c r="N76" s="73"/>
      <c r="O76" s="336" t="s">
        <v>29</v>
      </c>
      <c r="P76" s="441">
        <v>700</v>
      </c>
      <c r="Q76" s="448">
        <f t="shared" si="16"/>
        <v>0</v>
      </c>
      <c r="R76" s="36">
        <f>+R$72</f>
        <v>0</v>
      </c>
      <c r="S76" s="350" t="s">
        <v>273</v>
      </c>
      <c r="T76" s="441">
        <v>990</v>
      </c>
      <c r="U76" s="448">
        <f t="shared" si="17"/>
        <v>0</v>
      </c>
      <c r="V76" s="37">
        <f t="shared" si="18"/>
        <v>0</v>
      </c>
      <c r="W76" s="53"/>
    </row>
    <row r="77" spans="1:25" ht="27.75" customHeight="1">
      <c r="A77" s="158"/>
      <c r="B77" s="673"/>
      <c r="C77" s="317" t="s">
        <v>336</v>
      </c>
      <c r="D77" s="420">
        <v>540</v>
      </c>
      <c r="E77" s="448">
        <f>ROUND(F77*D77/100,-1)</f>
        <v>0</v>
      </c>
      <c r="F77" s="36">
        <f t="shared" si="19"/>
        <v>0</v>
      </c>
      <c r="G77" s="336"/>
      <c r="H77" s="441">
        <v>0</v>
      </c>
      <c r="I77" s="448">
        <f t="shared" si="14"/>
        <v>0</v>
      </c>
      <c r="J77" s="73"/>
      <c r="K77" s="336"/>
      <c r="L77" s="441"/>
      <c r="M77" s="448">
        <f t="shared" si="15"/>
        <v>0</v>
      </c>
      <c r="N77" s="73"/>
      <c r="O77" s="336"/>
      <c r="P77" s="441"/>
      <c r="Q77" s="448">
        <f t="shared" si="16"/>
        <v>0</v>
      </c>
      <c r="R77" s="73"/>
      <c r="S77" s="336" t="s">
        <v>248</v>
      </c>
      <c r="T77" s="441">
        <v>560</v>
      </c>
      <c r="U77" s="448">
        <f t="shared" si="17"/>
        <v>0</v>
      </c>
      <c r="V77" s="37">
        <f t="shared" si="18"/>
        <v>0</v>
      </c>
      <c r="W77" s="53"/>
    </row>
    <row r="78" spans="1:25" ht="27.75" customHeight="1">
      <c r="A78" s="158"/>
      <c r="B78" s="673"/>
      <c r="C78" s="317" t="s">
        <v>95</v>
      </c>
      <c r="D78" s="420">
        <v>740</v>
      </c>
      <c r="E78" s="448">
        <f t="shared" si="13"/>
        <v>0</v>
      </c>
      <c r="F78" s="36">
        <f t="shared" si="19"/>
        <v>0</v>
      </c>
      <c r="G78" s="336"/>
      <c r="H78" s="441"/>
      <c r="I78" s="448">
        <f t="shared" si="14"/>
        <v>0</v>
      </c>
      <c r="J78" s="83"/>
      <c r="K78" s="336"/>
      <c r="L78" s="441"/>
      <c r="M78" s="448">
        <f t="shared" si="15"/>
        <v>0</v>
      </c>
      <c r="N78" s="83"/>
      <c r="O78" s="336"/>
      <c r="P78" s="441"/>
      <c r="Q78" s="448">
        <f t="shared" si="16"/>
        <v>0</v>
      </c>
      <c r="R78" s="83"/>
      <c r="S78" s="380" t="s">
        <v>249</v>
      </c>
      <c r="T78" s="531">
        <v>340</v>
      </c>
      <c r="U78" s="448">
        <f t="shared" si="17"/>
        <v>0</v>
      </c>
      <c r="V78" s="37">
        <f t="shared" si="18"/>
        <v>0</v>
      </c>
      <c r="W78" s="53"/>
      <c r="X78" s="65"/>
    </row>
    <row r="79" spans="1:25" ht="27.75" customHeight="1">
      <c r="A79" s="158"/>
      <c r="B79" s="673"/>
      <c r="C79" s="317" t="s">
        <v>223</v>
      </c>
      <c r="D79" s="420">
        <v>3120</v>
      </c>
      <c r="E79" s="448">
        <f t="shared" si="13"/>
        <v>0</v>
      </c>
      <c r="F79" s="36">
        <f t="shared" si="19"/>
        <v>0</v>
      </c>
      <c r="G79" s="336"/>
      <c r="H79" s="441"/>
      <c r="I79" s="448">
        <f t="shared" si="14"/>
        <v>0</v>
      </c>
      <c r="J79" s="83"/>
      <c r="K79" s="336"/>
      <c r="L79" s="441"/>
      <c r="M79" s="448">
        <f t="shared" si="15"/>
        <v>0</v>
      </c>
      <c r="N79" s="83"/>
      <c r="O79" s="336"/>
      <c r="P79" s="441"/>
      <c r="Q79" s="448">
        <f t="shared" si="16"/>
        <v>0</v>
      </c>
      <c r="R79" s="83"/>
      <c r="S79" s="336"/>
      <c r="T79" s="441"/>
      <c r="U79" s="448">
        <f t="shared" si="17"/>
        <v>0</v>
      </c>
      <c r="V79" s="50"/>
      <c r="W79" s="53"/>
    </row>
    <row r="80" spans="1:25" ht="27.75" customHeight="1">
      <c r="A80" s="158"/>
      <c r="B80" s="673"/>
      <c r="C80" s="317" t="s">
        <v>287</v>
      </c>
      <c r="D80" s="420">
        <v>2450</v>
      </c>
      <c r="E80" s="448">
        <f t="shared" si="13"/>
        <v>0</v>
      </c>
      <c r="F80" s="36">
        <f t="shared" si="19"/>
        <v>0</v>
      </c>
      <c r="G80" s="398"/>
      <c r="H80" s="441"/>
      <c r="I80" s="448"/>
      <c r="J80" s="39"/>
      <c r="K80" s="336" t="s">
        <v>30</v>
      </c>
      <c r="L80" s="441">
        <v>440</v>
      </c>
      <c r="M80" s="448">
        <f t="shared" si="15"/>
        <v>0</v>
      </c>
      <c r="N80" s="36">
        <f>+N$72</f>
        <v>0</v>
      </c>
      <c r="O80" s="336" t="s">
        <v>30</v>
      </c>
      <c r="P80" s="441">
        <v>980</v>
      </c>
      <c r="Q80" s="448">
        <f t="shared" si="16"/>
        <v>0</v>
      </c>
      <c r="R80" s="36">
        <f>+R$72</f>
        <v>0</v>
      </c>
      <c r="S80" s="398"/>
      <c r="T80" s="441"/>
      <c r="U80" s="448"/>
      <c r="V80" s="50"/>
      <c r="W80" s="53"/>
    </row>
    <row r="81" spans="1:24" ht="27.75" customHeight="1" thickBot="1">
      <c r="A81" s="158"/>
      <c r="B81" s="673"/>
      <c r="C81" s="383" t="s">
        <v>222</v>
      </c>
      <c r="D81" s="425">
        <v>470</v>
      </c>
      <c r="E81" s="451">
        <f t="shared" si="13"/>
        <v>0</v>
      </c>
      <c r="F81" s="69">
        <f t="shared" si="19"/>
        <v>0</v>
      </c>
      <c r="G81" s="337"/>
      <c r="H81" s="475"/>
      <c r="I81" s="451"/>
      <c r="J81" s="78"/>
      <c r="K81" s="379"/>
      <c r="L81" s="475"/>
      <c r="M81" s="451"/>
      <c r="N81" s="78"/>
      <c r="O81" s="379"/>
      <c r="P81" s="475"/>
      <c r="Q81" s="451"/>
      <c r="R81" s="78"/>
      <c r="S81" s="346"/>
      <c r="T81" s="475"/>
      <c r="U81" s="451"/>
      <c r="V81" s="161"/>
      <c r="W81" s="53"/>
    </row>
    <row r="82" spans="1:24" ht="27.75" customHeight="1" thickBot="1">
      <c r="A82" s="156"/>
      <c r="B82" s="274">
        <f>+D82+H82+L82+P82+T82</f>
        <v>30170</v>
      </c>
      <c r="C82" s="241" t="s">
        <v>21</v>
      </c>
      <c r="D82" s="439">
        <f>SUBTOTAL(9,D73:D81)</f>
        <v>18670</v>
      </c>
      <c r="E82" s="292">
        <f>SUBTOTAL(9,E73:E81)</f>
        <v>0</v>
      </c>
      <c r="F82" s="46"/>
      <c r="G82" s="241" t="s">
        <v>21</v>
      </c>
      <c r="H82" s="436">
        <f>SUBTOTAL(9,H73:H81)</f>
        <v>640</v>
      </c>
      <c r="I82" s="294">
        <f>SUBTOTAL(9,I73:I81)</f>
        <v>0</v>
      </c>
      <c r="J82" s="46"/>
      <c r="K82" s="221" t="s">
        <v>19</v>
      </c>
      <c r="L82" s="436">
        <f>SUBTOTAL(9,L73:L81)</f>
        <v>2310</v>
      </c>
      <c r="M82" s="294">
        <f>SUBTOTAL(9,M73:M81)</f>
        <v>0</v>
      </c>
      <c r="N82" s="46"/>
      <c r="O82" s="221" t="s">
        <v>19</v>
      </c>
      <c r="P82" s="436">
        <f>SUBTOTAL(9,P73:P81)</f>
        <v>3440</v>
      </c>
      <c r="Q82" s="294">
        <f>SUBTOTAL(9,Q73:Q81)</f>
        <v>0</v>
      </c>
      <c r="R82" s="46"/>
      <c r="S82" s="221" t="s">
        <v>19</v>
      </c>
      <c r="T82" s="436">
        <f>SUBTOTAL(9,T73:T81)</f>
        <v>5110</v>
      </c>
      <c r="U82" s="292">
        <f>SUBTOTAL(9,U73:U81)</f>
        <v>0</v>
      </c>
      <c r="V82" s="47"/>
    </row>
    <row r="83" spans="1:24" ht="27.75" customHeight="1" thickBot="1">
      <c r="A83" s="146"/>
      <c r="B83" s="280">
        <f>+$C$1</f>
        <v>0</v>
      </c>
      <c r="C83" s="288" t="str">
        <f>IF(E88+I88+M88+Q88+U88&gt;0,"島原市 " &amp; TEXT(E88+I88+M88+Q88+U88,"#,###,###枚"),"島原市")</f>
        <v>島原市</v>
      </c>
      <c r="D83" s="432"/>
      <c r="E83" s="459"/>
      <c r="F83" s="147">
        <f>+B83</f>
        <v>0</v>
      </c>
      <c r="G83" s="286"/>
      <c r="H83" s="474"/>
      <c r="I83" s="494"/>
      <c r="J83" s="148">
        <f>+B83</f>
        <v>0</v>
      </c>
      <c r="K83" s="286"/>
      <c r="L83" s="474"/>
      <c r="M83" s="494"/>
      <c r="N83" s="148">
        <f>+B83</f>
        <v>0</v>
      </c>
      <c r="O83" s="286"/>
      <c r="P83" s="474"/>
      <c r="Q83" s="494"/>
      <c r="R83" s="148">
        <f>+B83</f>
        <v>0</v>
      </c>
      <c r="S83" s="286"/>
      <c r="T83" s="474"/>
      <c r="U83" s="291"/>
      <c r="V83" s="149">
        <f>+B83</f>
        <v>0</v>
      </c>
    </row>
    <row r="84" spans="1:24" ht="27.75" customHeight="1">
      <c r="A84" s="162"/>
      <c r="B84" s="672" t="s">
        <v>31</v>
      </c>
      <c r="C84" s="348" t="s">
        <v>32</v>
      </c>
      <c r="D84" s="440">
        <v>1920</v>
      </c>
      <c r="E84" s="450">
        <f>ROUND(F84*D84/100,-1)</f>
        <v>0</v>
      </c>
      <c r="F84" s="32">
        <f>+F$83</f>
        <v>0</v>
      </c>
      <c r="G84" s="335" t="s">
        <v>33</v>
      </c>
      <c r="H84" s="440">
        <v>290</v>
      </c>
      <c r="I84" s="450">
        <f>ROUND(J84*H84/100,-1)</f>
        <v>0</v>
      </c>
      <c r="J84" s="32">
        <f>+J$83</f>
        <v>0</v>
      </c>
      <c r="K84" s="335" t="s">
        <v>250</v>
      </c>
      <c r="L84" s="440">
        <v>210</v>
      </c>
      <c r="M84" s="450">
        <f>ROUND(N84*L84/100,-1)</f>
        <v>0</v>
      </c>
      <c r="N84" s="32">
        <f>+N$83</f>
        <v>0</v>
      </c>
      <c r="O84" s="335" t="s">
        <v>34</v>
      </c>
      <c r="P84" s="440">
        <v>300</v>
      </c>
      <c r="Q84" s="450">
        <f>ROUND(R84*P84/100,-1)</f>
        <v>0</v>
      </c>
      <c r="R84" s="32">
        <f>+R$83</f>
        <v>0</v>
      </c>
      <c r="S84" s="356" t="s">
        <v>252</v>
      </c>
      <c r="T84" s="440">
        <v>680</v>
      </c>
      <c r="U84" s="450">
        <f>ROUND(V84*T84/100,-1)</f>
        <v>0</v>
      </c>
      <c r="V84" s="34">
        <f>+V$83</f>
        <v>0</v>
      </c>
      <c r="W84" s="53"/>
      <c r="X84" s="65"/>
    </row>
    <row r="85" spans="1:24" ht="27.75" customHeight="1">
      <c r="A85" s="162"/>
      <c r="B85" s="673"/>
      <c r="C85" s="317" t="s">
        <v>35</v>
      </c>
      <c r="D85" s="441">
        <v>1300</v>
      </c>
      <c r="E85" s="448">
        <f>ROUND(F85*D85/100,-1)</f>
        <v>0</v>
      </c>
      <c r="F85" s="35">
        <f>+F$83</f>
        <v>0</v>
      </c>
      <c r="G85" s="336" t="s">
        <v>36</v>
      </c>
      <c r="H85" s="441">
        <v>190</v>
      </c>
      <c r="I85" s="448">
        <f>ROUND(J85*H85/100,-1)</f>
        <v>0</v>
      </c>
      <c r="J85" s="35">
        <f>+J$83</f>
        <v>0</v>
      </c>
      <c r="K85" s="336" t="s">
        <v>251</v>
      </c>
      <c r="L85" s="441">
        <v>480</v>
      </c>
      <c r="M85" s="448">
        <f>ROUND(N85*L85/100,-1)</f>
        <v>0</v>
      </c>
      <c r="N85" s="35">
        <f>+N$83</f>
        <v>0</v>
      </c>
      <c r="O85" s="230"/>
      <c r="P85" s="441"/>
      <c r="Q85" s="497"/>
      <c r="R85" s="83"/>
      <c r="S85" s="350" t="s">
        <v>253</v>
      </c>
      <c r="T85" s="441">
        <v>660</v>
      </c>
      <c r="U85" s="448">
        <f>ROUND(V85*T85/100,-1)</f>
        <v>0</v>
      </c>
      <c r="V85" s="37">
        <f>+V$83</f>
        <v>0</v>
      </c>
      <c r="W85" s="53"/>
    </row>
    <row r="86" spans="1:24" ht="27.75" customHeight="1">
      <c r="A86" s="162"/>
      <c r="B86" s="673"/>
      <c r="C86" s="384" t="s">
        <v>221</v>
      </c>
      <c r="D86" s="420">
        <v>1260</v>
      </c>
      <c r="E86" s="448">
        <f>ROUND(F86*D86/100,-1)</f>
        <v>0</v>
      </c>
      <c r="F86" s="35">
        <f>+F$83</f>
        <v>0</v>
      </c>
      <c r="G86" s="265"/>
      <c r="H86" s="441"/>
      <c r="I86" s="497"/>
      <c r="J86" s="83"/>
      <c r="K86" s="376"/>
      <c r="L86" s="441"/>
      <c r="M86" s="497"/>
      <c r="N86" s="83"/>
      <c r="O86" s="229"/>
      <c r="P86" s="441"/>
      <c r="Q86" s="497"/>
      <c r="R86" s="83"/>
      <c r="S86" s="230"/>
      <c r="T86" s="441"/>
      <c r="U86" s="497"/>
      <c r="V86" s="55"/>
      <c r="W86" s="53"/>
    </row>
    <row r="87" spans="1:24" ht="27.75" customHeight="1" thickBot="1">
      <c r="A87" s="162"/>
      <c r="B87" s="673"/>
      <c r="C87" s="375" t="s">
        <v>220</v>
      </c>
      <c r="D87" s="425">
        <v>590</v>
      </c>
      <c r="E87" s="451">
        <f>ROUND(F87*D87/100,-1)</f>
        <v>0</v>
      </c>
      <c r="F87" s="76">
        <f>+F$83</f>
        <v>0</v>
      </c>
      <c r="G87" s="244"/>
      <c r="H87" s="475"/>
      <c r="I87" s="498"/>
      <c r="J87" s="74"/>
      <c r="K87" s="389"/>
      <c r="L87" s="475"/>
      <c r="M87" s="498"/>
      <c r="N87" s="74"/>
      <c r="O87" s="231"/>
      <c r="P87" s="475"/>
      <c r="Q87" s="498"/>
      <c r="R87" s="74"/>
      <c r="S87" s="231"/>
      <c r="T87" s="475"/>
      <c r="U87" s="498"/>
      <c r="V87" s="77"/>
      <c r="W87" s="53"/>
    </row>
    <row r="88" spans="1:24" ht="27.75" customHeight="1" thickBot="1">
      <c r="A88" s="156"/>
      <c r="B88" s="274">
        <f>+D88+H88+L88+P88+T88</f>
        <v>7880</v>
      </c>
      <c r="C88" s="217" t="s">
        <v>19</v>
      </c>
      <c r="D88" s="438">
        <f>SUBTOTAL(9,D84:D87)</f>
        <v>5070</v>
      </c>
      <c r="E88" s="460">
        <f>SUBTOTAL(9,E84:E87)</f>
        <v>0</v>
      </c>
      <c r="F88" s="72"/>
      <c r="G88" s="221" t="s">
        <v>19</v>
      </c>
      <c r="H88" s="438">
        <f>SUBTOTAL(9,H84:H87)</f>
        <v>480</v>
      </c>
      <c r="I88" s="460">
        <f>SUBTOTAL(9,I84:I87)</f>
        <v>0</v>
      </c>
      <c r="J88" s="72"/>
      <c r="K88" s="217" t="s">
        <v>19</v>
      </c>
      <c r="L88" s="438">
        <f>SUBTOTAL(9,L84:L87)</f>
        <v>690</v>
      </c>
      <c r="M88" s="460">
        <f>SUBTOTAL(9,M84:M87)</f>
        <v>0</v>
      </c>
      <c r="N88" s="72"/>
      <c r="O88" s="221" t="s">
        <v>19</v>
      </c>
      <c r="P88" s="438">
        <f>SUBTOTAL(9,P84:P87)</f>
        <v>300</v>
      </c>
      <c r="Q88" s="460">
        <f>SUBTOTAL(9,Q84:Q87)</f>
        <v>0</v>
      </c>
      <c r="R88" s="72"/>
      <c r="S88" s="217" t="s">
        <v>19</v>
      </c>
      <c r="T88" s="438">
        <f>SUBTOTAL(9,T84:T87)</f>
        <v>1340</v>
      </c>
      <c r="U88" s="463">
        <f>SUBTOTAL(9,U84:U87)</f>
        <v>0</v>
      </c>
      <c r="V88" s="47"/>
    </row>
    <row r="89" spans="1:24" ht="27.75" customHeight="1" thickBot="1">
      <c r="A89" s="146"/>
      <c r="B89" s="280">
        <f>+$C$1</f>
        <v>0</v>
      </c>
      <c r="C89" s="288" t="str">
        <f>IF(E100+I100+M100+Q100+U100&gt;0,"雲仙市 " &amp; TEXT(E100+I100+M100+Q100+U100,"#,###,###枚"),"雲仙市")</f>
        <v>雲仙市</v>
      </c>
      <c r="D89" s="432"/>
      <c r="E89" s="459"/>
      <c r="F89" s="147">
        <f>+B89</f>
        <v>0</v>
      </c>
      <c r="G89" s="286"/>
      <c r="H89" s="474"/>
      <c r="I89" s="494"/>
      <c r="J89" s="148">
        <f>+B89</f>
        <v>0</v>
      </c>
      <c r="K89" s="286"/>
      <c r="L89" s="474"/>
      <c r="M89" s="494"/>
      <c r="N89" s="148">
        <f>+B89</f>
        <v>0</v>
      </c>
      <c r="O89" s="286"/>
      <c r="P89" s="474"/>
      <c r="Q89" s="494"/>
      <c r="R89" s="148">
        <f>+B89</f>
        <v>0</v>
      </c>
      <c r="S89" s="286"/>
      <c r="T89" s="474"/>
      <c r="U89" s="291"/>
      <c r="V89" s="149">
        <f>+B89</f>
        <v>0</v>
      </c>
    </row>
    <row r="90" spans="1:24" ht="27.75" customHeight="1">
      <c r="A90" s="158"/>
      <c r="B90" s="672" t="s">
        <v>37</v>
      </c>
      <c r="C90" s="348" t="s">
        <v>308</v>
      </c>
      <c r="D90" s="419">
        <v>1820</v>
      </c>
      <c r="E90" s="450">
        <f t="shared" ref="E90:E99" si="20">ROUND(F90*D90/100,-1)</f>
        <v>0</v>
      </c>
      <c r="F90" s="32">
        <f t="shared" ref="F90:F99" si="21">+F$89</f>
        <v>0</v>
      </c>
      <c r="G90" s="266"/>
      <c r="H90" s="440"/>
      <c r="I90" s="450"/>
      <c r="J90" s="164"/>
      <c r="K90" s="575"/>
      <c r="L90" s="440"/>
      <c r="M90" s="450"/>
      <c r="N90" s="164"/>
      <c r="O90" s="211"/>
      <c r="P90" s="424"/>
      <c r="Q90" s="520"/>
      <c r="R90" s="164"/>
      <c r="S90" s="235" t="s">
        <v>307</v>
      </c>
      <c r="T90" s="440"/>
      <c r="U90" s="450"/>
      <c r="V90" s="49"/>
      <c r="W90" s="53"/>
      <c r="X90" s="65"/>
    </row>
    <row r="91" spans="1:24" ht="27.75" customHeight="1">
      <c r="A91" s="158"/>
      <c r="B91" s="673"/>
      <c r="C91" s="317" t="s">
        <v>237</v>
      </c>
      <c r="D91" s="420">
        <v>710</v>
      </c>
      <c r="E91" s="448">
        <f t="shared" si="20"/>
        <v>0</v>
      </c>
      <c r="F91" s="35">
        <f t="shared" si="21"/>
        <v>0</v>
      </c>
      <c r="G91" s="256"/>
      <c r="H91" s="441"/>
      <c r="I91" s="448"/>
      <c r="J91" s="73"/>
      <c r="K91" s="229"/>
      <c r="L91" s="441"/>
      <c r="M91" s="448"/>
      <c r="N91" s="73"/>
      <c r="O91" s="229"/>
      <c r="P91" s="441"/>
      <c r="Q91" s="448"/>
      <c r="R91" s="163"/>
      <c r="S91" s="339"/>
      <c r="T91" s="441"/>
      <c r="U91" s="540"/>
      <c r="V91" s="50"/>
      <c r="W91" s="53"/>
    </row>
    <row r="92" spans="1:24" ht="27.75" customHeight="1">
      <c r="A92" s="158"/>
      <c r="B92" s="673"/>
      <c r="C92" s="384" t="s">
        <v>238</v>
      </c>
      <c r="D92" s="420">
        <v>830</v>
      </c>
      <c r="E92" s="448">
        <f t="shared" si="20"/>
        <v>0</v>
      </c>
      <c r="F92" s="35">
        <f t="shared" si="21"/>
        <v>0</v>
      </c>
      <c r="G92" s="265"/>
      <c r="H92" s="441"/>
      <c r="I92" s="448"/>
      <c r="J92" s="73"/>
      <c r="K92" s="229"/>
      <c r="L92" s="441"/>
      <c r="M92" s="448"/>
      <c r="N92" s="73"/>
      <c r="O92" s="229"/>
      <c r="P92" s="441"/>
      <c r="Q92" s="448"/>
      <c r="R92" s="163"/>
      <c r="S92" s="336"/>
      <c r="T92" s="441"/>
      <c r="U92" s="448"/>
      <c r="V92" s="94"/>
      <c r="W92" s="53"/>
    </row>
    <row r="93" spans="1:24" ht="27.75" customHeight="1">
      <c r="A93" s="158"/>
      <c r="B93" s="673"/>
      <c r="C93" s="384" t="s">
        <v>280</v>
      </c>
      <c r="D93" s="420">
        <v>1510</v>
      </c>
      <c r="E93" s="448">
        <f t="shared" si="20"/>
        <v>0</v>
      </c>
      <c r="F93" s="35">
        <f t="shared" si="21"/>
        <v>0</v>
      </c>
      <c r="G93" s="265"/>
      <c r="H93" s="441"/>
      <c r="I93" s="448"/>
      <c r="J93" s="73"/>
      <c r="K93" s="229"/>
      <c r="L93" s="441"/>
      <c r="M93" s="448"/>
      <c r="N93" s="73"/>
      <c r="O93" s="209"/>
      <c r="P93" s="422"/>
      <c r="Q93" s="448"/>
      <c r="R93" s="41"/>
      <c r="S93" s="336"/>
      <c r="T93" s="441"/>
      <c r="U93" s="448"/>
      <c r="V93" s="94"/>
      <c r="W93" s="53"/>
    </row>
    <row r="94" spans="1:24" ht="27.75" customHeight="1">
      <c r="A94" s="158"/>
      <c r="B94" s="673"/>
      <c r="C94" s="384" t="s">
        <v>325</v>
      </c>
      <c r="D94" s="420">
        <v>1460</v>
      </c>
      <c r="E94" s="448">
        <f t="shared" si="20"/>
        <v>0</v>
      </c>
      <c r="F94" s="35">
        <f t="shared" si="21"/>
        <v>0</v>
      </c>
      <c r="G94" s="265"/>
      <c r="H94" s="441"/>
      <c r="I94" s="448"/>
      <c r="J94" s="73"/>
      <c r="K94" s="229"/>
      <c r="L94" s="441"/>
      <c r="M94" s="448"/>
      <c r="N94" s="73"/>
      <c r="O94" s="229"/>
      <c r="P94" s="441"/>
      <c r="Q94" s="448"/>
      <c r="R94" s="163"/>
      <c r="S94" s="398" t="s">
        <v>326</v>
      </c>
      <c r="T94" s="441"/>
      <c r="U94" s="448"/>
      <c r="V94" s="37">
        <f>+V$89</f>
        <v>0</v>
      </c>
      <c r="W94" s="53"/>
    </row>
    <row r="95" spans="1:24" ht="27.75" customHeight="1">
      <c r="A95" s="158"/>
      <c r="B95" s="673"/>
      <c r="C95" s="317" t="s">
        <v>283</v>
      </c>
      <c r="D95" s="420">
        <v>860</v>
      </c>
      <c r="E95" s="448">
        <f t="shared" si="20"/>
        <v>0</v>
      </c>
      <c r="F95" s="35">
        <f t="shared" si="21"/>
        <v>0</v>
      </c>
      <c r="G95" s="265"/>
      <c r="H95" s="441"/>
      <c r="I95" s="448"/>
      <c r="J95" s="73"/>
      <c r="K95" s="229"/>
      <c r="L95" s="441"/>
      <c r="M95" s="448"/>
      <c r="N95" s="73"/>
      <c r="O95" s="229"/>
      <c r="P95" s="441"/>
      <c r="Q95" s="448"/>
      <c r="R95" s="163"/>
      <c r="S95" s="376"/>
      <c r="T95" s="441"/>
      <c r="U95" s="448"/>
      <c r="V95" s="94"/>
      <c r="W95" s="53"/>
    </row>
    <row r="96" spans="1:24" ht="27.75" customHeight="1">
      <c r="A96" s="158"/>
      <c r="B96" s="673"/>
      <c r="C96" s="308" t="s">
        <v>370</v>
      </c>
      <c r="D96" s="421">
        <v>1320</v>
      </c>
      <c r="E96" s="448">
        <f t="shared" si="20"/>
        <v>0</v>
      </c>
      <c r="F96" s="35">
        <f t="shared" si="21"/>
        <v>0</v>
      </c>
      <c r="G96" s="265"/>
      <c r="H96" s="441"/>
      <c r="I96" s="448"/>
      <c r="J96" s="73"/>
      <c r="K96" s="229"/>
      <c r="L96" s="441"/>
      <c r="M96" s="448"/>
      <c r="N96" s="73"/>
      <c r="O96" s="232" t="s">
        <v>371</v>
      </c>
      <c r="P96" s="441"/>
      <c r="Q96" s="448"/>
      <c r="R96" s="35">
        <f>+R$89</f>
        <v>0</v>
      </c>
      <c r="S96" s="377"/>
      <c r="T96" s="434"/>
      <c r="U96" s="453"/>
      <c r="V96" s="50"/>
      <c r="W96" s="53"/>
    </row>
    <row r="97" spans="1:24" ht="27.75" customHeight="1">
      <c r="A97" s="158"/>
      <c r="B97" s="673"/>
      <c r="C97" s="384" t="s">
        <v>219</v>
      </c>
      <c r="D97" s="420">
        <v>110</v>
      </c>
      <c r="E97" s="448">
        <f t="shared" si="20"/>
        <v>0</v>
      </c>
      <c r="F97" s="35">
        <f t="shared" si="21"/>
        <v>0</v>
      </c>
      <c r="G97" s="265"/>
      <c r="H97" s="441"/>
      <c r="I97" s="448"/>
      <c r="J97" s="73"/>
      <c r="K97" s="229"/>
      <c r="L97" s="441"/>
      <c r="M97" s="448"/>
      <c r="N97" s="73"/>
      <c r="O97" s="229"/>
      <c r="P97" s="441"/>
      <c r="Q97" s="448"/>
      <c r="R97" s="73"/>
      <c r="S97" s="344"/>
      <c r="T97" s="441"/>
      <c r="U97" s="448"/>
      <c r="V97" s="160"/>
      <c r="W97" s="53"/>
    </row>
    <row r="98" spans="1:24" ht="27.75" customHeight="1">
      <c r="A98" s="158"/>
      <c r="B98" s="673"/>
      <c r="C98" s="385" t="s">
        <v>281</v>
      </c>
      <c r="D98" s="442">
        <v>220</v>
      </c>
      <c r="E98" s="448">
        <f t="shared" si="20"/>
        <v>0</v>
      </c>
      <c r="F98" s="35">
        <f t="shared" si="21"/>
        <v>0</v>
      </c>
      <c r="G98" s="223"/>
      <c r="H98" s="441"/>
      <c r="I98" s="448"/>
      <c r="J98" s="73"/>
      <c r="K98" s="229"/>
      <c r="L98" s="441"/>
      <c r="M98" s="448"/>
      <c r="N98" s="73"/>
      <c r="O98" s="229"/>
      <c r="P98" s="441"/>
      <c r="Q98" s="448"/>
      <c r="R98" s="73"/>
      <c r="S98" s="376"/>
      <c r="T98" s="441"/>
      <c r="U98" s="448"/>
      <c r="V98" s="160"/>
      <c r="W98" s="53"/>
    </row>
    <row r="99" spans="1:24" ht="27.75" customHeight="1" thickBot="1">
      <c r="A99" s="158"/>
      <c r="B99" s="673"/>
      <c r="C99" s="383" t="s">
        <v>218</v>
      </c>
      <c r="D99" s="425">
        <v>740</v>
      </c>
      <c r="E99" s="451">
        <f t="shared" si="20"/>
        <v>0</v>
      </c>
      <c r="F99" s="76">
        <f t="shared" si="21"/>
        <v>0</v>
      </c>
      <c r="G99" s="245"/>
      <c r="H99" s="475"/>
      <c r="I99" s="451"/>
      <c r="J99" s="78"/>
      <c r="K99" s="231"/>
      <c r="L99" s="475"/>
      <c r="M99" s="451"/>
      <c r="N99" s="78"/>
      <c r="O99" s="231"/>
      <c r="P99" s="475"/>
      <c r="Q99" s="451"/>
      <c r="R99" s="78"/>
      <c r="S99" s="346"/>
      <c r="T99" s="475"/>
      <c r="U99" s="451"/>
      <c r="V99" s="161"/>
      <c r="W99" s="53"/>
    </row>
    <row r="100" spans="1:24" ht="27.75" customHeight="1" thickBot="1">
      <c r="A100" s="156"/>
      <c r="B100" s="274">
        <f>+D100+H100+L100+P100+T100</f>
        <v>9580</v>
      </c>
      <c r="C100" s="241" t="s">
        <v>21</v>
      </c>
      <c r="D100" s="436">
        <f>SUBTOTAL(9,D90:D99)</f>
        <v>9580</v>
      </c>
      <c r="E100" s="292">
        <f>SUBTOTAL(9,E90:E99)</f>
        <v>0</v>
      </c>
      <c r="F100" s="46"/>
      <c r="G100" s="221" t="s">
        <v>19</v>
      </c>
      <c r="H100" s="436">
        <f>SUM(H90:H99)</f>
        <v>0</v>
      </c>
      <c r="I100" s="292">
        <f>SUM(I90:I99)</f>
        <v>0</v>
      </c>
      <c r="J100" s="46"/>
      <c r="K100" s="228" t="s">
        <v>21</v>
      </c>
      <c r="L100" s="436">
        <f>SUBTOTAL(9,L90:L99)</f>
        <v>0</v>
      </c>
      <c r="M100" s="292">
        <f>SUBTOTAL(9,M90:M99)</f>
        <v>0</v>
      </c>
      <c r="N100" s="46"/>
      <c r="O100" s="221" t="s">
        <v>19</v>
      </c>
      <c r="P100" s="436">
        <f>SUBTOTAL(9,P90:P99)</f>
        <v>0</v>
      </c>
      <c r="Q100" s="292">
        <f>SUBTOTAL(9,Q90:Q99)</f>
        <v>0</v>
      </c>
      <c r="R100" s="46"/>
      <c r="S100" s="217" t="s">
        <v>19</v>
      </c>
      <c r="T100" s="436">
        <f>SUBTOTAL(9,T90:T99)</f>
        <v>0</v>
      </c>
      <c r="U100" s="292">
        <f>SUBTOTAL(9,U90:U99)</f>
        <v>0</v>
      </c>
      <c r="V100" s="47"/>
    </row>
    <row r="101" spans="1:24" ht="27.75" customHeight="1" thickBot="1">
      <c r="A101" s="146"/>
      <c r="B101" s="280">
        <f>+$C$1</f>
        <v>0</v>
      </c>
      <c r="C101" s="288" t="str">
        <f>IF(E110+I110+M110+Q110+U110&gt;0,"南島原市 " &amp; TEXT(E110+I110+M110+Q110+U110,"#,###,###枚"),"南島原市")</f>
        <v>南島原市</v>
      </c>
      <c r="D101" s="432"/>
      <c r="E101" s="459"/>
      <c r="F101" s="147">
        <f>+B101</f>
        <v>0</v>
      </c>
      <c r="G101" s="286"/>
      <c r="H101" s="474"/>
      <c r="I101" s="494"/>
      <c r="J101" s="148">
        <f>+B101</f>
        <v>0</v>
      </c>
      <c r="K101" s="286"/>
      <c r="L101" s="474"/>
      <c r="M101" s="494"/>
      <c r="N101" s="148">
        <f>+B101</f>
        <v>0</v>
      </c>
      <c r="O101" s="286"/>
      <c r="P101" s="474"/>
      <c r="Q101" s="494"/>
      <c r="R101" s="148">
        <f>+B101</f>
        <v>0</v>
      </c>
      <c r="S101" s="286"/>
      <c r="T101" s="474"/>
      <c r="U101" s="291"/>
      <c r="V101" s="149">
        <f>+B101</f>
        <v>0</v>
      </c>
    </row>
    <row r="102" spans="1:24" ht="27.75" customHeight="1">
      <c r="A102" s="158"/>
      <c r="B102" s="672" t="s">
        <v>38</v>
      </c>
      <c r="C102" s="348" t="s">
        <v>254</v>
      </c>
      <c r="D102" s="419">
        <v>1010</v>
      </c>
      <c r="E102" s="450">
        <f t="shared" ref="E102:E109" si="22">ROUND(F102*D102/100,-1)</f>
        <v>0</v>
      </c>
      <c r="F102" s="32">
        <f t="shared" ref="F102:F109" si="23">+F$101</f>
        <v>0</v>
      </c>
      <c r="G102" s="338"/>
      <c r="H102" s="440"/>
      <c r="I102" s="450"/>
      <c r="J102" s="79"/>
      <c r="K102" s="354"/>
      <c r="L102" s="440"/>
      <c r="M102" s="450"/>
      <c r="N102" s="79"/>
      <c r="O102" s="356" t="s">
        <v>39</v>
      </c>
      <c r="P102" s="440">
        <v>330</v>
      </c>
      <c r="Q102" s="450">
        <f>ROUND(R102*P102/100,-1)</f>
        <v>0</v>
      </c>
      <c r="R102" s="32">
        <f>+R$101</f>
        <v>0</v>
      </c>
      <c r="S102" s="358"/>
      <c r="T102" s="440"/>
      <c r="U102" s="450"/>
      <c r="V102" s="164"/>
      <c r="W102" s="53"/>
      <c r="X102" s="65"/>
    </row>
    <row r="103" spans="1:24" ht="27.75" customHeight="1">
      <c r="A103" s="158"/>
      <c r="B103" s="673"/>
      <c r="C103" s="317" t="s">
        <v>40</v>
      </c>
      <c r="D103" s="420">
        <v>800</v>
      </c>
      <c r="E103" s="448">
        <f t="shared" si="22"/>
        <v>0</v>
      </c>
      <c r="F103" s="35">
        <f t="shared" si="23"/>
        <v>0</v>
      </c>
      <c r="G103" s="336" t="s">
        <v>40</v>
      </c>
      <c r="H103" s="441">
        <v>90</v>
      </c>
      <c r="I103" s="448">
        <f>ROUND(J103*H103/100,-1)</f>
        <v>0</v>
      </c>
      <c r="J103" s="35">
        <f>+J$101</f>
        <v>0</v>
      </c>
      <c r="K103" s="355"/>
      <c r="L103" s="441"/>
      <c r="M103" s="448"/>
      <c r="N103" s="73"/>
      <c r="O103" s="350"/>
      <c r="P103" s="441"/>
      <c r="Q103" s="448"/>
      <c r="R103" s="82"/>
      <c r="S103" s="350" t="s">
        <v>255</v>
      </c>
      <c r="T103" s="441">
        <v>450</v>
      </c>
      <c r="U103" s="448">
        <f>ROUND(V103*T103/100,-1)</f>
        <v>0</v>
      </c>
      <c r="V103" s="35">
        <f>+V$101</f>
        <v>0</v>
      </c>
      <c r="W103" s="53"/>
    </row>
    <row r="104" spans="1:24" ht="27.75" customHeight="1">
      <c r="A104" s="158"/>
      <c r="B104" s="673"/>
      <c r="C104" s="317" t="s">
        <v>324</v>
      </c>
      <c r="D104" s="420">
        <v>1610</v>
      </c>
      <c r="E104" s="448">
        <f t="shared" si="22"/>
        <v>0</v>
      </c>
      <c r="F104" s="35">
        <f t="shared" si="23"/>
        <v>0</v>
      </c>
      <c r="G104" s="339"/>
      <c r="H104" s="441"/>
      <c r="I104" s="448"/>
      <c r="J104" s="41"/>
      <c r="K104" s="355"/>
      <c r="L104" s="441"/>
      <c r="M104" s="448"/>
      <c r="N104" s="73"/>
      <c r="O104" s="350"/>
      <c r="P104" s="441"/>
      <c r="Q104" s="448"/>
      <c r="R104" s="82"/>
      <c r="S104" s="350" t="s">
        <v>256</v>
      </c>
      <c r="T104" s="441">
        <v>150</v>
      </c>
      <c r="U104" s="448">
        <f>ROUND(V104*T104/100,-1)</f>
        <v>0</v>
      </c>
      <c r="V104" s="35">
        <f>+V$101</f>
        <v>0</v>
      </c>
      <c r="W104" s="53"/>
    </row>
    <row r="105" spans="1:24" ht="27.75" customHeight="1">
      <c r="A105" s="158"/>
      <c r="B105" s="673"/>
      <c r="C105" s="617" t="s">
        <v>305</v>
      </c>
      <c r="D105" s="421"/>
      <c r="E105" s="453"/>
      <c r="F105" s="41"/>
      <c r="G105" s="617" t="s">
        <v>319</v>
      </c>
      <c r="H105" s="437"/>
      <c r="I105" s="448"/>
      <c r="J105" s="35">
        <f>+J$101</f>
        <v>0</v>
      </c>
      <c r="K105" s="355"/>
      <c r="L105" s="441"/>
      <c r="M105" s="448"/>
      <c r="N105" s="73"/>
      <c r="O105" s="350"/>
      <c r="P105" s="441"/>
      <c r="Q105" s="448"/>
      <c r="R105" s="82"/>
      <c r="S105" s="336"/>
      <c r="T105" s="441"/>
      <c r="U105" s="448"/>
      <c r="V105" s="163"/>
      <c r="W105" s="53"/>
    </row>
    <row r="106" spans="1:24" ht="27.75" customHeight="1">
      <c r="A106" s="158"/>
      <c r="B106" s="673"/>
      <c r="C106" s="309" t="s">
        <v>217</v>
      </c>
      <c r="D106" s="421">
        <v>1890</v>
      </c>
      <c r="E106" s="453">
        <f t="shared" si="22"/>
        <v>0</v>
      </c>
      <c r="F106" s="35">
        <f t="shared" si="23"/>
        <v>0</v>
      </c>
      <c r="G106" s="340"/>
      <c r="H106" s="437"/>
      <c r="I106" s="453"/>
      <c r="J106" s="82"/>
      <c r="K106" s="336" t="s">
        <v>109</v>
      </c>
      <c r="L106" s="441">
        <v>70</v>
      </c>
      <c r="M106" s="448">
        <f>ROUND(N106*L106/100,-1)</f>
        <v>0</v>
      </c>
      <c r="N106" s="35">
        <f>+N$101</f>
        <v>0</v>
      </c>
      <c r="O106" s="350"/>
      <c r="P106" s="441"/>
      <c r="Q106" s="448"/>
      <c r="R106" s="82"/>
      <c r="S106" s="336" t="s">
        <v>257</v>
      </c>
      <c r="T106" s="441">
        <v>110</v>
      </c>
      <c r="U106" s="448">
        <f>ROUND(V106*T106/100,-1)</f>
        <v>0</v>
      </c>
      <c r="V106" s="35">
        <f>+V$101</f>
        <v>0</v>
      </c>
      <c r="W106" s="53"/>
    </row>
    <row r="107" spans="1:24" ht="27.75" customHeight="1">
      <c r="A107" s="158"/>
      <c r="B107" s="673"/>
      <c r="C107" s="234" t="s">
        <v>306</v>
      </c>
      <c r="D107" s="421"/>
      <c r="E107" s="453"/>
      <c r="F107" s="41"/>
      <c r="G107" s="341"/>
      <c r="H107" s="437"/>
      <c r="I107" s="448"/>
      <c r="J107" s="82"/>
      <c r="K107" s="355"/>
      <c r="L107" s="441"/>
      <c r="M107" s="448"/>
      <c r="N107" s="73"/>
      <c r="O107" s="350"/>
      <c r="P107" s="441"/>
      <c r="Q107" s="448"/>
      <c r="R107" s="73"/>
      <c r="S107" s="336" t="s">
        <v>258</v>
      </c>
      <c r="T107" s="441">
        <v>150</v>
      </c>
      <c r="U107" s="448">
        <f>ROUND(V107*T107/100,-1)</f>
        <v>0</v>
      </c>
      <c r="V107" s="35">
        <f>+V$101</f>
        <v>0</v>
      </c>
      <c r="W107" s="53"/>
    </row>
    <row r="108" spans="1:24" ht="27.75" customHeight="1">
      <c r="A108" s="158"/>
      <c r="B108" s="673"/>
      <c r="C108" s="317" t="s">
        <v>298</v>
      </c>
      <c r="D108" s="420">
        <v>840</v>
      </c>
      <c r="E108" s="448">
        <f t="shared" si="22"/>
        <v>0</v>
      </c>
      <c r="F108" s="35">
        <f t="shared" si="23"/>
        <v>0</v>
      </c>
      <c r="G108" s="342"/>
      <c r="H108" s="441"/>
      <c r="I108" s="448"/>
      <c r="J108" s="73"/>
      <c r="K108" s="355"/>
      <c r="L108" s="441"/>
      <c r="M108" s="448"/>
      <c r="N108" s="73"/>
      <c r="O108" s="350"/>
      <c r="P108" s="441"/>
      <c r="Q108" s="448"/>
      <c r="R108" s="73"/>
      <c r="S108" s="359"/>
      <c r="T108" s="532"/>
      <c r="U108" s="448"/>
      <c r="V108" s="41"/>
      <c r="W108" s="53"/>
    </row>
    <row r="109" spans="1:24" ht="27.75" customHeight="1" thickBot="1">
      <c r="A109" s="158"/>
      <c r="B109" s="673"/>
      <c r="C109" s="375" t="s">
        <v>216</v>
      </c>
      <c r="D109" s="425">
        <v>1170</v>
      </c>
      <c r="E109" s="451">
        <f t="shared" si="22"/>
        <v>0</v>
      </c>
      <c r="F109" s="76">
        <f t="shared" si="23"/>
        <v>0</v>
      </c>
      <c r="G109" s="343"/>
      <c r="H109" s="475"/>
      <c r="I109" s="451"/>
      <c r="J109" s="78"/>
      <c r="K109" s="343"/>
      <c r="L109" s="475"/>
      <c r="M109" s="451"/>
      <c r="N109" s="78"/>
      <c r="O109" s="357"/>
      <c r="P109" s="475"/>
      <c r="Q109" s="451"/>
      <c r="R109" s="78"/>
      <c r="S109" s="357" t="s">
        <v>274</v>
      </c>
      <c r="T109" s="475">
        <v>280</v>
      </c>
      <c r="U109" s="451">
        <f>ROUND(V109*T109/100,-1)</f>
        <v>0</v>
      </c>
      <c r="V109" s="76">
        <f>+V$101</f>
        <v>0</v>
      </c>
      <c r="W109" s="53"/>
    </row>
    <row r="110" spans="1:24" ht="27.75" customHeight="1" thickBot="1">
      <c r="A110" s="156"/>
      <c r="B110" s="274">
        <f>+D110+H110+L110+P110+T110</f>
        <v>8950</v>
      </c>
      <c r="C110" s="241" t="s">
        <v>21</v>
      </c>
      <c r="D110" s="436">
        <f>SUBTOTAL(9,D102:D109)</f>
        <v>7320</v>
      </c>
      <c r="E110" s="292">
        <f>SUBTOTAL(9,E102:E109)</f>
        <v>0</v>
      </c>
      <c r="F110" s="46"/>
      <c r="G110" s="221" t="s">
        <v>19</v>
      </c>
      <c r="H110" s="436">
        <f>SUBTOTAL(9,H102:H109)</f>
        <v>90</v>
      </c>
      <c r="I110" s="292">
        <f>SUBTOTAL(9,I102:I109)</f>
        <v>0</v>
      </c>
      <c r="J110" s="46"/>
      <c r="K110" s="228" t="s">
        <v>19</v>
      </c>
      <c r="L110" s="436">
        <f>SUBTOTAL(9,L102:L109)</f>
        <v>70</v>
      </c>
      <c r="M110" s="292">
        <f>SUBTOTAL(9,M102:M109)</f>
        <v>0</v>
      </c>
      <c r="N110" s="46"/>
      <c r="O110" s="221" t="s">
        <v>19</v>
      </c>
      <c r="P110" s="436">
        <f>SUBTOTAL(9,P102:P109)</f>
        <v>330</v>
      </c>
      <c r="Q110" s="292">
        <f>SUBTOTAL(9,Q102:Q109)</f>
        <v>0</v>
      </c>
      <c r="R110" s="46"/>
      <c r="S110" s="217" t="s">
        <v>19</v>
      </c>
      <c r="T110" s="436">
        <f>SUBTOTAL(9,T102:T109)</f>
        <v>1140</v>
      </c>
      <c r="U110" s="292">
        <f>SUBTOTAL(9,U102:U109)</f>
        <v>0</v>
      </c>
      <c r="V110" s="60"/>
    </row>
    <row r="111" spans="1:24" ht="27.75" customHeight="1" thickBot="1">
      <c r="A111" s="146"/>
      <c r="B111" s="280">
        <f>+$C$1</f>
        <v>0</v>
      </c>
      <c r="C111" s="288" t="str">
        <f>IF(E118+I118+M118+Q118+U118&gt;0,"大村市 " &amp; TEXT(E118+I118+M118+Q118+U118,"#,###,###枚"),"大村市")</f>
        <v>大村市</v>
      </c>
      <c r="D111" s="432"/>
      <c r="E111" s="459"/>
      <c r="F111" s="147">
        <f>+B111</f>
        <v>0</v>
      </c>
      <c r="G111" s="286"/>
      <c r="H111" s="474"/>
      <c r="I111" s="494"/>
      <c r="J111" s="148">
        <f>+B111</f>
        <v>0</v>
      </c>
      <c r="K111" s="286"/>
      <c r="L111" s="474"/>
      <c r="M111" s="494"/>
      <c r="N111" s="148">
        <f>+B111</f>
        <v>0</v>
      </c>
      <c r="O111" s="286"/>
      <c r="P111" s="474"/>
      <c r="Q111" s="494"/>
      <c r="R111" s="148">
        <f>+B111</f>
        <v>0</v>
      </c>
      <c r="S111" s="286"/>
      <c r="T111" s="474"/>
      <c r="U111" s="291"/>
      <c r="V111" s="149">
        <f>+B111</f>
        <v>0</v>
      </c>
    </row>
    <row r="112" spans="1:24" ht="27.75" customHeight="1">
      <c r="A112" s="158"/>
      <c r="B112" s="672" t="s">
        <v>86</v>
      </c>
      <c r="C112" s="348" t="s">
        <v>260</v>
      </c>
      <c r="D112" s="419">
        <v>2200</v>
      </c>
      <c r="E112" s="447">
        <f t="shared" ref="E112:E117" si="24">ROUND(F112*D112/100,-1)</f>
        <v>0</v>
      </c>
      <c r="F112" s="32">
        <f t="shared" ref="F112:F117" si="25">+F$111</f>
        <v>0</v>
      </c>
      <c r="G112" s="619" t="s">
        <v>344</v>
      </c>
      <c r="H112" s="440"/>
      <c r="I112" s="447"/>
      <c r="J112" s="32">
        <f>+J$111</f>
        <v>0</v>
      </c>
      <c r="K112" s="352"/>
      <c r="L112" s="440"/>
      <c r="M112" s="447"/>
      <c r="N112" s="164"/>
      <c r="O112" s="335" t="s">
        <v>87</v>
      </c>
      <c r="P112" s="440">
        <v>650</v>
      </c>
      <c r="Q112" s="447">
        <f>ROUND(R112*P112/100,-1)</f>
        <v>0</v>
      </c>
      <c r="R112" s="32">
        <f>+R$111</f>
        <v>0</v>
      </c>
      <c r="S112" s="362" t="s">
        <v>345</v>
      </c>
      <c r="T112" s="440">
        <v>1990</v>
      </c>
      <c r="U112" s="447">
        <f>ROUND(V112*T112/100,-1)</f>
        <v>0</v>
      </c>
      <c r="V112" s="34">
        <f>+V$111</f>
        <v>0</v>
      </c>
      <c r="W112" s="151"/>
      <c r="X112" s="65"/>
    </row>
    <row r="113" spans="1:23" ht="27.75" customHeight="1">
      <c r="A113" s="158"/>
      <c r="B113" s="673"/>
      <c r="C113" s="317" t="s">
        <v>261</v>
      </c>
      <c r="D113" s="420">
        <v>1720</v>
      </c>
      <c r="E113" s="448">
        <f t="shared" si="24"/>
        <v>0</v>
      </c>
      <c r="F113" s="35">
        <f t="shared" si="25"/>
        <v>0</v>
      </c>
      <c r="G113" s="336" t="s">
        <v>259</v>
      </c>
      <c r="H113" s="441">
        <v>740</v>
      </c>
      <c r="I113" s="448">
        <f>ROUND(J113*H113/100,-1)</f>
        <v>0</v>
      </c>
      <c r="J113" s="35">
        <f>+J$111</f>
        <v>0</v>
      </c>
      <c r="K113" s="336" t="s">
        <v>88</v>
      </c>
      <c r="L113" s="441">
        <v>430</v>
      </c>
      <c r="M113" s="448">
        <f>ROUND(N113*L113/100,-1)</f>
        <v>0</v>
      </c>
      <c r="N113" s="35">
        <f>+N$111</f>
        <v>0</v>
      </c>
      <c r="O113" s="336" t="s">
        <v>89</v>
      </c>
      <c r="P113" s="441">
        <v>870</v>
      </c>
      <c r="Q113" s="448">
        <f>ROUND(R113*P113/100,-1)</f>
        <v>0</v>
      </c>
      <c r="R113" s="35">
        <f>+R$111</f>
        <v>0</v>
      </c>
      <c r="S113" s="363"/>
      <c r="T113" s="441"/>
      <c r="U113" s="448"/>
      <c r="V113" s="50"/>
      <c r="W113" s="151"/>
    </row>
    <row r="114" spans="1:23" ht="27.75" customHeight="1">
      <c r="A114" s="158"/>
      <c r="B114" s="673"/>
      <c r="C114" s="317" t="s">
        <v>89</v>
      </c>
      <c r="D114" s="420">
        <v>1710</v>
      </c>
      <c r="E114" s="448">
        <f t="shared" si="24"/>
        <v>0</v>
      </c>
      <c r="F114" s="35">
        <f t="shared" si="25"/>
        <v>0</v>
      </c>
      <c r="G114" s="344"/>
      <c r="H114" s="441"/>
      <c r="I114" s="448"/>
      <c r="J114" s="82"/>
      <c r="K114" s="336"/>
      <c r="L114" s="441"/>
      <c r="M114" s="448"/>
      <c r="N114" s="82"/>
      <c r="O114" s="336"/>
      <c r="P114" s="441"/>
      <c r="Q114" s="448"/>
      <c r="R114" s="82"/>
      <c r="S114" s="349" t="s">
        <v>89</v>
      </c>
      <c r="T114" s="441">
        <v>1160</v>
      </c>
      <c r="U114" s="448">
        <f>ROUND(V114*T114/100,-1)</f>
        <v>0</v>
      </c>
      <c r="V114" s="37">
        <f>+V$111</f>
        <v>0</v>
      </c>
      <c r="W114" s="151"/>
    </row>
    <row r="115" spans="1:23" ht="27.75" customHeight="1">
      <c r="A115" s="158"/>
      <c r="B115" s="673"/>
      <c r="C115" s="317" t="s">
        <v>90</v>
      </c>
      <c r="D115" s="420">
        <v>3000</v>
      </c>
      <c r="E115" s="448">
        <f t="shared" si="24"/>
        <v>0</v>
      </c>
      <c r="F115" s="35">
        <f t="shared" si="25"/>
        <v>0</v>
      </c>
      <c r="G115" s="345"/>
      <c r="H115" s="441"/>
      <c r="I115" s="448"/>
      <c r="J115" s="41"/>
      <c r="K115" s="336" t="s">
        <v>262</v>
      </c>
      <c r="L115" s="441">
        <v>160</v>
      </c>
      <c r="M115" s="448">
        <f>ROUND(N115*L115/100,-1)</f>
        <v>0</v>
      </c>
      <c r="N115" s="35">
        <f>+N$111</f>
        <v>0</v>
      </c>
      <c r="O115" s="336" t="s">
        <v>90</v>
      </c>
      <c r="P115" s="441">
        <v>730</v>
      </c>
      <c r="Q115" s="448">
        <f>ROUND(R115*P115/100,-1)</f>
        <v>0</v>
      </c>
      <c r="R115" s="35">
        <f>+R$111</f>
        <v>0</v>
      </c>
      <c r="S115" s="364"/>
      <c r="T115" s="441"/>
      <c r="U115" s="448"/>
      <c r="V115" s="50"/>
      <c r="W115" s="151"/>
    </row>
    <row r="116" spans="1:23" ht="27.75" customHeight="1">
      <c r="A116" s="158"/>
      <c r="B116" s="673"/>
      <c r="C116" s="317" t="s">
        <v>215</v>
      </c>
      <c r="D116" s="420">
        <v>560</v>
      </c>
      <c r="E116" s="448">
        <f t="shared" si="24"/>
        <v>0</v>
      </c>
      <c r="F116" s="35">
        <f t="shared" si="25"/>
        <v>0</v>
      </c>
      <c r="G116" s="344"/>
      <c r="H116" s="441"/>
      <c r="I116" s="497"/>
      <c r="J116" s="83"/>
      <c r="K116" s="353"/>
      <c r="L116" s="441"/>
      <c r="M116" s="448"/>
      <c r="N116" s="73"/>
      <c r="O116" s="360"/>
      <c r="P116" s="441"/>
      <c r="Q116" s="448"/>
      <c r="R116" s="73"/>
      <c r="S116" s="365"/>
      <c r="T116" s="441"/>
      <c r="U116" s="448"/>
      <c r="V116" s="40"/>
      <c r="W116" s="151"/>
    </row>
    <row r="117" spans="1:23" ht="27.75" customHeight="1" thickBot="1">
      <c r="A117" s="158"/>
      <c r="B117" s="673"/>
      <c r="C117" s="383" t="s">
        <v>214</v>
      </c>
      <c r="D117" s="425">
        <v>400</v>
      </c>
      <c r="E117" s="448">
        <f t="shared" si="24"/>
        <v>0</v>
      </c>
      <c r="F117" s="35">
        <f t="shared" si="25"/>
        <v>0</v>
      </c>
      <c r="G117" s="346"/>
      <c r="H117" s="475"/>
      <c r="I117" s="498"/>
      <c r="J117" s="74"/>
      <c r="K117" s="337"/>
      <c r="L117" s="475"/>
      <c r="M117" s="451"/>
      <c r="N117" s="78"/>
      <c r="O117" s="361"/>
      <c r="P117" s="475"/>
      <c r="Q117" s="451"/>
      <c r="R117" s="78"/>
      <c r="S117" s="366"/>
      <c r="T117" s="475"/>
      <c r="U117" s="451"/>
      <c r="V117" s="84"/>
      <c r="W117" s="151"/>
    </row>
    <row r="118" spans="1:23" ht="27.75" customHeight="1" thickBot="1">
      <c r="A118" s="156"/>
      <c r="B118" s="274">
        <f>+D118+H118+L118+P118+T118</f>
        <v>16320</v>
      </c>
      <c r="C118" s="241" t="s">
        <v>21</v>
      </c>
      <c r="D118" s="436">
        <f>SUBTOTAL(9,D112:D117)</f>
        <v>9590</v>
      </c>
      <c r="E118" s="292">
        <f>SUBTOTAL(9,E112:E117)</f>
        <v>0</v>
      </c>
      <c r="F118" s="46"/>
      <c r="G118" s="221" t="s">
        <v>19</v>
      </c>
      <c r="H118" s="436">
        <f t="shared" ref="H118:I118" si="26">SUBTOTAL(9,H112:H117)</f>
        <v>740</v>
      </c>
      <c r="I118" s="292">
        <f t="shared" si="26"/>
        <v>0</v>
      </c>
      <c r="J118" s="46"/>
      <c r="K118" s="228" t="s">
        <v>21</v>
      </c>
      <c r="L118" s="436">
        <f t="shared" ref="L118:M118" si="27">SUBTOTAL(9,L112:L117)</f>
        <v>590</v>
      </c>
      <c r="M118" s="292">
        <f t="shared" si="27"/>
        <v>0</v>
      </c>
      <c r="N118" s="46"/>
      <c r="O118" s="221" t="s">
        <v>19</v>
      </c>
      <c r="P118" s="436">
        <f t="shared" ref="P118:Q118" si="28">SUBTOTAL(9,P112:P117)</f>
        <v>2250</v>
      </c>
      <c r="Q118" s="292">
        <f t="shared" si="28"/>
        <v>0</v>
      </c>
      <c r="R118" s="46"/>
      <c r="S118" s="217" t="s">
        <v>19</v>
      </c>
      <c r="T118" s="436">
        <f t="shared" ref="T118:U118" si="29">SUBTOTAL(9,T112:T117)</f>
        <v>3150</v>
      </c>
      <c r="U118" s="292">
        <f t="shared" si="29"/>
        <v>0</v>
      </c>
      <c r="V118" s="47"/>
    </row>
    <row r="119" spans="1:23" ht="27.75" customHeight="1" thickBot="1">
      <c r="A119" s="146"/>
      <c r="B119" s="280">
        <f>+$C$1</f>
        <v>0</v>
      </c>
      <c r="C119" s="288" t="str">
        <f>IF(E124+I124+M124+Q124+U124&gt;0,"東彼杵郡 " &amp; TEXT(E124+I124+M124+Q124+U124,"#,###,###枚"),"東彼杵郡")</f>
        <v>東彼杵郡</v>
      </c>
      <c r="D119" s="432"/>
      <c r="E119" s="459"/>
      <c r="F119" s="147">
        <f>+B119</f>
        <v>0</v>
      </c>
      <c r="G119" s="286"/>
      <c r="H119" s="474"/>
      <c r="I119" s="494"/>
      <c r="J119" s="148">
        <f>+B119</f>
        <v>0</v>
      </c>
      <c r="K119" s="286"/>
      <c r="L119" s="474"/>
      <c r="M119" s="494"/>
      <c r="N119" s="148">
        <f>+B119</f>
        <v>0</v>
      </c>
      <c r="O119" s="286"/>
      <c r="P119" s="474"/>
      <c r="Q119" s="494"/>
      <c r="R119" s="148">
        <f>+B119</f>
        <v>0</v>
      </c>
      <c r="S119" s="286"/>
      <c r="T119" s="474"/>
      <c r="U119" s="291"/>
      <c r="V119" s="149">
        <f>+B119</f>
        <v>0</v>
      </c>
    </row>
    <row r="120" spans="1:23" ht="27.75" customHeight="1">
      <c r="A120" s="158"/>
      <c r="B120" s="673" t="s">
        <v>302</v>
      </c>
      <c r="C120" s="308" t="s">
        <v>213</v>
      </c>
      <c r="D120" s="421">
        <v>1260</v>
      </c>
      <c r="E120" s="448">
        <f>ROUND(F120*D120/100,-1)</f>
        <v>0</v>
      </c>
      <c r="F120" s="35">
        <f>+F$119</f>
        <v>0</v>
      </c>
      <c r="G120" s="223"/>
      <c r="H120" s="441"/>
      <c r="I120" s="448"/>
      <c r="J120" s="73"/>
      <c r="K120" s="223"/>
      <c r="L120" s="441"/>
      <c r="M120" s="497"/>
      <c r="N120" s="83"/>
      <c r="O120" s="350" t="s">
        <v>41</v>
      </c>
      <c r="P120" s="441">
        <v>250</v>
      </c>
      <c r="Q120" s="448">
        <f>ROUND(R120*P120/100,-1)</f>
        <v>0</v>
      </c>
      <c r="R120" s="35">
        <f>+R$119</f>
        <v>0</v>
      </c>
      <c r="S120" s="355"/>
      <c r="T120" s="531"/>
      <c r="U120" s="448"/>
      <c r="V120" s="40"/>
      <c r="W120" s="53"/>
    </row>
    <row r="121" spans="1:23" ht="27.75" customHeight="1">
      <c r="A121" s="158"/>
      <c r="B121" s="673"/>
      <c r="C121" s="317" t="s">
        <v>212</v>
      </c>
      <c r="D121" s="420">
        <v>1610</v>
      </c>
      <c r="E121" s="448">
        <f>ROUND(F121*D121/100,-1)</f>
        <v>0</v>
      </c>
      <c r="F121" s="35">
        <f>+F$119</f>
        <v>0</v>
      </c>
      <c r="G121" s="223"/>
      <c r="H121" s="441"/>
      <c r="I121" s="448"/>
      <c r="J121" s="41"/>
      <c r="K121" s="223"/>
      <c r="L121" s="441"/>
      <c r="M121" s="497"/>
      <c r="N121" s="83"/>
      <c r="O121" s="350" t="s">
        <v>42</v>
      </c>
      <c r="P121" s="441">
        <v>910</v>
      </c>
      <c r="Q121" s="448">
        <f>ROUND(R121*P121/100,-1)</f>
        <v>0</v>
      </c>
      <c r="R121" s="35">
        <f>+R$119</f>
        <v>0</v>
      </c>
      <c r="S121" s="350" t="s">
        <v>42</v>
      </c>
      <c r="T121" s="441">
        <v>360</v>
      </c>
      <c r="U121" s="448">
        <f>ROUND(V121*T121/100,-1)</f>
        <v>0</v>
      </c>
      <c r="V121" s="37">
        <f>+V$119</f>
        <v>0</v>
      </c>
      <c r="W121" s="53"/>
    </row>
    <row r="122" spans="1:23" ht="27.75" customHeight="1">
      <c r="A122" s="158"/>
      <c r="B122" s="673"/>
      <c r="C122" s="317" t="s">
        <v>296</v>
      </c>
      <c r="D122" s="420">
        <v>1830</v>
      </c>
      <c r="E122" s="448">
        <f>ROUND(F122*D122/100,-1)</f>
        <v>0</v>
      </c>
      <c r="F122" s="35">
        <f>+F$119</f>
        <v>0</v>
      </c>
      <c r="G122" s="223"/>
      <c r="H122" s="441"/>
      <c r="I122" s="448"/>
      <c r="J122" s="73"/>
      <c r="K122" s="223"/>
      <c r="L122" s="441"/>
      <c r="M122" s="497"/>
      <c r="N122" s="83"/>
      <c r="O122" s="350" t="s">
        <v>43</v>
      </c>
      <c r="P122" s="441">
        <v>1090</v>
      </c>
      <c r="Q122" s="448">
        <f>ROUND(R122*P122/100,-1)</f>
        <v>0</v>
      </c>
      <c r="R122" s="35">
        <f>+R$119</f>
        <v>0</v>
      </c>
      <c r="S122" s="355"/>
      <c r="T122" s="531"/>
      <c r="U122" s="448"/>
      <c r="V122" s="40"/>
      <c r="W122" s="53"/>
    </row>
    <row r="123" spans="1:23" ht="27.75" customHeight="1" thickBot="1">
      <c r="A123" s="158"/>
      <c r="B123" s="673"/>
      <c r="C123" s="569"/>
      <c r="D123" s="425"/>
      <c r="E123" s="451"/>
      <c r="F123" s="57"/>
      <c r="G123" s="227"/>
      <c r="H123" s="425"/>
      <c r="I123" s="496"/>
      <c r="J123" s="70"/>
      <c r="K123" s="227"/>
      <c r="L123" s="482"/>
      <c r="M123" s="490"/>
      <c r="N123" s="71"/>
      <c r="O123" s="367"/>
      <c r="P123" s="425"/>
      <c r="Q123" s="451">
        <f>ROUND(R123*P123/100,-1)</f>
        <v>0</v>
      </c>
      <c r="R123" s="70"/>
      <c r="S123" s="367"/>
      <c r="T123" s="525"/>
      <c r="U123" s="451"/>
      <c r="V123" s="45"/>
      <c r="W123" s="53"/>
    </row>
    <row r="124" spans="1:23" ht="27.75" customHeight="1" thickBot="1">
      <c r="A124" s="156"/>
      <c r="B124" s="274">
        <f>+D124+H124+L124+P124+T124</f>
        <v>7310</v>
      </c>
      <c r="C124" s="241" t="s">
        <v>21</v>
      </c>
      <c r="D124" s="436">
        <f>SUBTOTAL(9,D120:D123)</f>
        <v>4700</v>
      </c>
      <c r="E124" s="292">
        <f>SUBTOTAL(9,E120:E123)</f>
        <v>0</v>
      </c>
      <c r="F124" s="46"/>
      <c r="G124" s="221" t="s">
        <v>19</v>
      </c>
      <c r="H124" s="436">
        <f>SUM(H120:H123)</f>
        <v>0</v>
      </c>
      <c r="I124" s="292">
        <f>SUM(I120:I123)</f>
        <v>0</v>
      </c>
      <c r="J124" s="46"/>
      <c r="K124" s="228" t="s">
        <v>19</v>
      </c>
      <c r="L124" s="479">
        <f>SUM(L120:L123)</f>
        <v>0</v>
      </c>
      <c r="M124" s="292">
        <f>SUM(M120:M123)</f>
        <v>0</v>
      </c>
      <c r="N124" s="46"/>
      <c r="O124" s="221" t="s">
        <v>19</v>
      </c>
      <c r="P124" s="436">
        <f>SUBTOTAL(9,P120:P123)</f>
        <v>2250</v>
      </c>
      <c r="Q124" s="292">
        <f>SUBTOTAL(9,Q120:Q123)</f>
        <v>0</v>
      </c>
      <c r="R124" s="46"/>
      <c r="S124" s="217" t="s">
        <v>19</v>
      </c>
      <c r="T124" s="436">
        <f>SUBTOTAL(9,T120:T123)</f>
        <v>360</v>
      </c>
      <c r="U124" s="292">
        <f>SUBTOTAL(9,U120:U123)</f>
        <v>0</v>
      </c>
      <c r="V124" s="47"/>
    </row>
    <row r="125" spans="1:23" ht="27.75" customHeight="1" thickBot="1">
      <c r="A125" s="146"/>
      <c r="B125" s="280">
        <f>+$C$1</f>
        <v>0</v>
      </c>
      <c r="C125" s="288" t="str">
        <f>IF(E148+I148+M148+Q148+U148&gt;0,"佐世保市 " &amp; TEXT(E148+I148+M148+Q148+U148,"#,###,###枚"),"佐世保市")</f>
        <v>佐世保市</v>
      </c>
      <c r="D125" s="432"/>
      <c r="E125" s="459"/>
      <c r="F125" s="147">
        <f>+B125</f>
        <v>0</v>
      </c>
      <c r="G125" s="286"/>
      <c r="H125" s="474"/>
      <c r="I125" s="494"/>
      <c r="J125" s="148">
        <f>+B125</f>
        <v>0</v>
      </c>
      <c r="K125" s="286"/>
      <c r="L125" s="474"/>
      <c r="M125" s="494"/>
      <c r="N125" s="148">
        <f>+B125</f>
        <v>0</v>
      </c>
      <c r="O125" s="286"/>
      <c r="P125" s="474"/>
      <c r="Q125" s="494"/>
      <c r="R125" s="148">
        <f>+B125</f>
        <v>0</v>
      </c>
      <c r="S125" s="286"/>
      <c r="T125" s="474"/>
      <c r="U125" s="291"/>
      <c r="V125" s="149">
        <f>+B125</f>
        <v>0</v>
      </c>
    </row>
    <row r="126" spans="1:23" ht="27.75" customHeight="1">
      <c r="A126" s="162"/>
      <c r="B126" s="672" t="s">
        <v>44</v>
      </c>
      <c r="C126" s="386" t="s">
        <v>211</v>
      </c>
      <c r="D126" s="570">
        <v>2930</v>
      </c>
      <c r="E126" s="582">
        <f>ROUND(F126*D126/100,-1)</f>
        <v>0</v>
      </c>
      <c r="F126" s="32">
        <f>+F$125</f>
        <v>0</v>
      </c>
      <c r="G126" s="268"/>
      <c r="H126" s="440"/>
      <c r="I126" s="447"/>
      <c r="J126" s="164"/>
      <c r="K126" s="258"/>
      <c r="L126" s="509"/>
      <c r="M126" s="515"/>
      <c r="N126" s="164"/>
      <c r="O126" s="620" t="s">
        <v>346</v>
      </c>
      <c r="P126" s="571"/>
      <c r="Q126" s="582"/>
      <c r="R126" s="89">
        <f>+R$125</f>
        <v>0</v>
      </c>
      <c r="S126" s="390" t="s">
        <v>364</v>
      </c>
      <c r="T126" s="573">
        <v>1710</v>
      </c>
      <c r="U126" s="584">
        <f>ROUND(V126*T126/100,-1)</f>
        <v>0</v>
      </c>
      <c r="V126" s="34">
        <f>+V$125</f>
        <v>0</v>
      </c>
      <c r="W126" s="151"/>
    </row>
    <row r="127" spans="1:23" ht="27.75" customHeight="1">
      <c r="A127" s="162"/>
      <c r="B127" s="673"/>
      <c r="C127" s="271" t="s">
        <v>143</v>
      </c>
      <c r="D127" s="443"/>
      <c r="E127" s="461"/>
      <c r="F127" s="88"/>
      <c r="G127" s="249"/>
      <c r="H127" s="476"/>
      <c r="I127" s="448"/>
      <c r="J127" s="41"/>
      <c r="K127" s="349" t="s">
        <v>368</v>
      </c>
      <c r="L127" s="441">
        <v>670</v>
      </c>
      <c r="M127" s="448">
        <f>ROUND(N127*L127/100,-1)</f>
        <v>0</v>
      </c>
      <c r="N127" s="35">
        <f t="shared" ref="N127:N131" si="30">+N$125</f>
        <v>0</v>
      </c>
      <c r="O127" s="368" t="s">
        <v>45</v>
      </c>
      <c r="P127" s="572">
        <v>410</v>
      </c>
      <c r="Q127" s="583">
        <f>ROUND(R127*P127/100,-1)</f>
        <v>0</v>
      </c>
      <c r="R127" s="91">
        <f>+R$125</f>
        <v>0</v>
      </c>
      <c r="S127" s="622" t="s">
        <v>365</v>
      </c>
      <c r="T127" s="574">
        <v>2340</v>
      </c>
      <c r="U127" s="585">
        <f>ROUND(V127*T127/100,-1)</f>
        <v>0</v>
      </c>
      <c r="V127" s="37">
        <f>+V$125</f>
        <v>0</v>
      </c>
    </row>
    <row r="128" spans="1:23" ht="27.75" customHeight="1">
      <c r="A128" s="162"/>
      <c r="B128" s="673"/>
      <c r="C128" s="614" t="s">
        <v>374</v>
      </c>
      <c r="D128" s="444"/>
      <c r="E128" s="462"/>
      <c r="F128" s="87">
        <f t="shared" ref="F128:F140" si="31">+F$125</f>
        <v>0</v>
      </c>
      <c r="G128" s="257"/>
      <c r="H128" s="441"/>
      <c r="I128" s="449"/>
      <c r="J128" s="41"/>
      <c r="K128" s="350" t="s">
        <v>264</v>
      </c>
      <c r="L128" s="441">
        <v>430</v>
      </c>
      <c r="M128" s="448">
        <f>ROUND(N128*L128/100,-1)</f>
        <v>0</v>
      </c>
      <c r="N128" s="35">
        <f t="shared" si="30"/>
        <v>0</v>
      </c>
      <c r="O128" s="246" t="s">
        <v>120</v>
      </c>
      <c r="P128" s="586"/>
      <c r="Q128" s="587"/>
      <c r="R128" s="90"/>
      <c r="S128" s="349" t="s">
        <v>229</v>
      </c>
      <c r="T128" s="437">
        <v>1750</v>
      </c>
      <c r="U128" s="453">
        <f t="shared" ref="U128:U139" si="32">ROUND(V128*T128/100,-1)</f>
        <v>0</v>
      </c>
      <c r="V128" s="37">
        <f t="shared" ref="V128:V139" si="33">+V$125</f>
        <v>0</v>
      </c>
      <c r="W128" s="151"/>
    </row>
    <row r="129" spans="1:25" ht="27.75" customHeight="1">
      <c r="A129" s="162"/>
      <c r="B129" s="673"/>
      <c r="C129" s="317" t="s">
        <v>299</v>
      </c>
      <c r="D129" s="420">
        <v>2520</v>
      </c>
      <c r="E129" s="448">
        <f>ROUND(F129*D129/100,-1)</f>
        <v>0</v>
      </c>
      <c r="F129" s="35">
        <f t="shared" si="31"/>
        <v>0</v>
      </c>
      <c r="G129" s="249"/>
      <c r="H129" s="476"/>
      <c r="I129" s="448"/>
      <c r="J129" s="41"/>
      <c r="K129" s="350" t="s">
        <v>46</v>
      </c>
      <c r="L129" s="441">
        <v>280</v>
      </c>
      <c r="M129" s="448">
        <f>ROUND(N129*L129/100,-1)</f>
        <v>0</v>
      </c>
      <c r="N129" s="35">
        <f t="shared" si="30"/>
        <v>0</v>
      </c>
      <c r="O129" s="621" t="s">
        <v>347</v>
      </c>
      <c r="P129" s="434"/>
      <c r="Q129" s="448"/>
      <c r="R129" s="91">
        <f t="shared" ref="R129:R141" si="34">+R$125</f>
        <v>0</v>
      </c>
      <c r="S129" s="616" t="s">
        <v>348</v>
      </c>
      <c r="T129" s="437"/>
      <c r="U129" s="453"/>
      <c r="V129" s="37">
        <f t="shared" si="33"/>
        <v>0</v>
      </c>
    </row>
    <row r="130" spans="1:25" ht="27.75" customHeight="1">
      <c r="A130" s="162"/>
      <c r="B130" s="673"/>
      <c r="C130" s="615" t="s">
        <v>375</v>
      </c>
      <c r="D130" s="420"/>
      <c r="E130" s="448"/>
      <c r="F130" s="35">
        <f t="shared" si="31"/>
        <v>0</v>
      </c>
      <c r="G130" s="257"/>
      <c r="H130" s="441"/>
      <c r="I130" s="449"/>
      <c r="J130" s="41"/>
      <c r="K130" s="351" t="s">
        <v>119</v>
      </c>
      <c r="L130" s="510">
        <v>470</v>
      </c>
      <c r="M130" s="448">
        <f>ROUND(N130*L130/100,-1)</f>
        <v>0</v>
      </c>
      <c r="N130" s="35">
        <f t="shared" si="30"/>
        <v>0</v>
      </c>
      <c r="O130" s="616" t="s">
        <v>373</v>
      </c>
      <c r="P130" s="441"/>
      <c r="Q130" s="448"/>
      <c r="R130" s="91">
        <f t="shared" si="34"/>
        <v>0</v>
      </c>
      <c r="S130" s="616" t="s">
        <v>349</v>
      </c>
      <c r="T130" s="437"/>
      <c r="U130" s="453"/>
      <c r="V130" s="37">
        <f t="shared" si="33"/>
        <v>0</v>
      </c>
      <c r="W130" s="151"/>
    </row>
    <row r="131" spans="1:25" ht="27.75" customHeight="1">
      <c r="A131" s="162"/>
      <c r="B131" s="673"/>
      <c r="C131" s="317" t="s">
        <v>110</v>
      </c>
      <c r="D131" s="420">
        <v>500</v>
      </c>
      <c r="E131" s="448">
        <f>ROUND(F131*D131/100,-1)</f>
        <v>0</v>
      </c>
      <c r="F131" s="35">
        <f t="shared" si="31"/>
        <v>0</v>
      </c>
      <c r="G131" s="249"/>
      <c r="H131" s="476"/>
      <c r="I131" s="448"/>
      <c r="J131" s="41"/>
      <c r="K131" s="351" t="s">
        <v>118</v>
      </c>
      <c r="L131" s="510">
        <v>910</v>
      </c>
      <c r="M131" s="448">
        <f>ROUND(N131*L131/100,-1)</f>
        <v>0</v>
      </c>
      <c r="N131" s="35">
        <f t="shared" si="30"/>
        <v>0</v>
      </c>
      <c r="O131" s="349" t="s">
        <v>303</v>
      </c>
      <c r="P131" s="441">
        <v>1610</v>
      </c>
      <c r="Q131" s="448">
        <f t="shared" ref="Q131:Q143" si="35">ROUND(R131*P131/100,-1)</f>
        <v>0</v>
      </c>
      <c r="R131" s="91">
        <f t="shared" si="34"/>
        <v>0</v>
      </c>
      <c r="S131" s="349" t="s">
        <v>267</v>
      </c>
      <c r="T131" s="437">
        <v>800</v>
      </c>
      <c r="U131" s="453">
        <f t="shared" si="32"/>
        <v>0</v>
      </c>
      <c r="V131" s="37">
        <f t="shared" si="33"/>
        <v>0</v>
      </c>
    </row>
    <row r="132" spans="1:25" ht="27.75" customHeight="1">
      <c r="A132" s="162"/>
      <c r="B132" s="673"/>
      <c r="C132" s="317" t="s">
        <v>111</v>
      </c>
      <c r="D132" s="420">
        <v>400</v>
      </c>
      <c r="E132" s="448">
        <f>ROUND(F132*D132/100,-1)</f>
        <v>0</v>
      </c>
      <c r="F132" s="35">
        <f t="shared" si="31"/>
        <v>0</v>
      </c>
      <c r="G132" s="269"/>
      <c r="H132" s="441"/>
      <c r="I132" s="448"/>
      <c r="J132" s="41"/>
      <c r="K132" s="305"/>
      <c r="L132" s="511"/>
      <c r="M132" s="495"/>
      <c r="N132" s="41"/>
      <c r="O132" s="349" t="s">
        <v>362</v>
      </c>
      <c r="P132" s="441">
        <v>1610</v>
      </c>
      <c r="Q132" s="448">
        <f t="shared" si="35"/>
        <v>0</v>
      </c>
      <c r="R132" s="91">
        <f t="shared" si="34"/>
        <v>0</v>
      </c>
      <c r="S132" s="349" t="s">
        <v>268</v>
      </c>
      <c r="T132" s="437">
        <v>710</v>
      </c>
      <c r="U132" s="453">
        <f t="shared" si="32"/>
        <v>0</v>
      </c>
      <c r="V132" s="37">
        <f t="shared" si="33"/>
        <v>0</v>
      </c>
      <c r="W132" s="151"/>
    </row>
    <row r="133" spans="1:25" ht="27.75" customHeight="1">
      <c r="A133" s="162"/>
      <c r="B133" s="673"/>
      <c r="C133" s="311" t="s">
        <v>318</v>
      </c>
      <c r="D133" s="422">
        <v>1800</v>
      </c>
      <c r="E133" s="453">
        <f t="shared" ref="E133:E140" si="36">ROUND(F133*D133/100,-1)</f>
        <v>0</v>
      </c>
      <c r="F133" s="35">
        <f t="shared" si="31"/>
        <v>0</v>
      </c>
      <c r="G133" s="257"/>
      <c r="H133" s="441"/>
      <c r="I133" s="449"/>
      <c r="J133" s="41"/>
      <c r="K133" s="260"/>
      <c r="L133" s="512"/>
      <c r="M133" s="516"/>
      <c r="N133" s="92"/>
      <c r="O133" s="349" t="s">
        <v>363</v>
      </c>
      <c r="P133" s="441">
        <v>1520</v>
      </c>
      <c r="Q133" s="448">
        <f t="shared" si="35"/>
        <v>0</v>
      </c>
      <c r="R133" s="91">
        <f t="shared" si="34"/>
        <v>0</v>
      </c>
      <c r="S133" s="349" t="s">
        <v>269</v>
      </c>
      <c r="T133" s="437">
        <v>280</v>
      </c>
      <c r="U133" s="453">
        <f t="shared" si="32"/>
        <v>0</v>
      </c>
      <c r="V133" s="37">
        <f t="shared" si="33"/>
        <v>0</v>
      </c>
      <c r="W133" s="151"/>
    </row>
    <row r="134" spans="1:25" ht="27.75" customHeight="1">
      <c r="A134" s="162"/>
      <c r="B134" s="673"/>
      <c r="C134" s="308" t="s">
        <v>210</v>
      </c>
      <c r="D134" s="421">
        <v>1040</v>
      </c>
      <c r="E134" s="448">
        <f t="shared" si="36"/>
        <v>0</v>
      </c>
      <c r="F134" s="35">
        <f t="shared" si="31"/>
        <v>0</v>
      </c>
      <c r="G134" s="249"/>
      <c r="H134" s="476"/>
      <c r="I134" s="448"/>
      <c r="J134" s="41"/>
      <c r="K134" s="257"/>
      <c r="L134" s="441"/>
      <c r="M134" s="449"/>
      <c r="N134" s="75"/>
      <c r="O134" s="349" t="s">
        <v>47</v>
      </c>
      <c r="P134" s="441">
        <v>590</v>
      </c>
      <c r="Q134" s="448">
        <f t="shared" si="35"/>
        <v>0</v>
      </c>
      <c r="R134" s="91">
        <f t="shared" si="34"/>
        <v>0</v>
      </c>
      <c r="S134" s="349" t="s">
        <v>228</v>
      </c>
      <c r="T134" s="437">
        <v>950</v>
      </c>
      <c r="U134" s="453">
        <f t="shared" si="32"/>
        <v>0</v>
      </c>
      <c r="V134" s="37">
        <f t="shared" si="33"/>
        <v>0</v>
      </c>
      <c r="W134" s="151"/>
    </row>
    <row r="135" spans="1:25" ht="27.75" customHeight="1">
      <c r="A135" s="162"/>
      <c r="B135" s="673"/>
      <c r="C135" s="317" t="s">
        <v>112</v>
      </c>
      <c r="D135" s="420">
        <v>970</v>
      </c>
      <c r="E135" s="448">
        <f t="shared" si="36"/>
        <v>0</v>
      </c>
      <c r="F135" s="35">
        <f t="shared" si="31"/>
        <v>0</v>
      </c>
      <c r="G135" s="269"/>
      <c r="H135" s="441"/>
      <c r="I135" s="448"/>
      <c r="J135" s="41"/>
      <c r="K135" s="259"/>
      <c r="L135" s="511"/>
      <c r="M135" s="495"/>
      <c r="N135" s="41"/>
      <c r="O135" s="349" t="s">
        <v>115</v>
      </c>
      <c r="P135" s="441">
        <v>570</v>
      </c>
      <c r="Q135" s="448">
        <f t="shared" si="35"/>
        <v>0</v>
      </c>
      <c r="R135" s="91">
        <f t="shared" si="34"/>
        <v>0</v>
      </c>
      <c r="S135" s="349" t="s">
        <v>230</v>
      </c>
      <c r="T135" s="437">
        <v>530</v>
      </c>
      <c r="U135" s="453">
        <f t="shared" si="32"/>
        <v>0</v>
      </c>
      <c r="V135" s="37">
        <f t="shared" si="33"/>
        <v>0</v>
      </c>
      <c r="W135" s="151"/>
    </row>
    <row r="136" spans="1:25" ht="27.75" customHeight="1">
      <c r="A136" s="162"/>
      <c r="B136" s="673"/>
      <c r="C136" s="317" t="s">
        <v>113</v>
      </c>
      <c r="D136" s="420">
        <v>510</v>
      </c>
      <c r="E136" s="448">
        <f t="shared" si="36"/>
        <v>0</v>
      </c>
      <c r="F136" s="35">
        <f t="shared" si="31"/>
        <v>0</v>
      </c>
      <c r="G136" s="270"/>
      <c r="H136" s="441"/>
      <c r="I136" s="448"/>
      <c r="J136" s="41"/>
      <c r="K136" s="260"/>
      <c r="L136" s="512"/>
      <c r="M136" s="516"/>
      <c r="N136" s="92"/>
      <c r="O136" s="349" t="s">
        <v>265</v>
      </c>
      <c r="P136" s="441">
        <v>700</v>
      </c>
      <c r="Q136" s="448">
        <f t="shared" si="35"/>
        <v>0</v>
      </c>
      <c r="R136" s="91">
        <f t="shared" si="34"/>
        <v>0</v>
      </c>
      <c r="S136" s="349" t="s">
        <v>227</v>
      </c>
      <c r="T136" s="437">
        <v>1500</v>
      </c>
      <c r="U136" s="453">
        <f t="shared" si="32"/>
        <v>0</v>
      </c>
      <c r="V136" s="37">
        <f t="shared" si="33"/>
        <v>0</v>
      </c>
      <c r="W136" s="151"/>
    </row>
    <row r="137" spans="1:25" ht="27.75" customHeight="1">
      <c r="A137" s="162"/>
      <c r="B137" s="673"/>
      <c r="C137" s="317" t="s">
        <v>114</v>
      </c>
      <c r="D137" s="420">
        <v>1490</v>
      </c>
      <c r="E137" s="448">
        <f t="shared" si="36"/>
        <v>0</v>
      </c>
      <c r="F137" s="35">
        <f t="shared" si="31"/>
        <v>0</v>
      </c>
      <c r="G137" s="270"/>
      <c r="H137" s="441"/>
      <c r="I137" s="448"/>
      <c r="J137" s="41"/>
      <c r="K137" s="257"/>
      <c r="L137" s="441"/>
      <c r="M137" s="449"/>
      <c r="N137" s="75"/>
      <c r="O137" s="349" t="s">
        <v>48</v>
      </c>
      <c r="P137" s="441">
        <v>730</v>
      </c>
      <c r="Q137" s="448">
        <f t="shared" si="35"/>
        <v>0</v>
      </c>
      <c r="R137" s="91">
        <f t="shared" si="34"/>
        <v>0</v>
      </c>
      <c r="S137" s="349" t="s">
        <v>226</v>
      </c>
      <c r="T137" s="437">
        <v>440</v>
      </c>
      <c r="U137" s="453">
        <f t="shared" si="32"/>
        <v>0</v>
      </c>
      <c r="V137" s="37">
        <f t="shared" si="33"/>
        <v>0</v>
      </c>
      <c r="W137" s="151"/>
    </row>
    <row r="138" spans="1:25" ht="27.75" customHeight="1">
      <c r="A138" s="162"/>
      <c r="B138" s="673"/>
      <c r="C138" s="317" t="s">
        <v>263</v>
      </c>
      <c r="D138" s="420">
        <v>820</v>
      </c>
      <c r="E138" s="448">
        <f t="shared" si="36"/>
        <v>0</v>
      </c>
      <c r="F138" s="35">
        <f t="shared" si="31"/>
        <v>0</v>
      </c>
      <c r="G138" s="270"/>
      <c r="H138" s="441"/>
      <c r="I138" s="448"/>
      <c r="J138" s="41"/>
      <c r="K138" s="259"/>
      <c r="L138" s="511"/>
      <c r="M138" s="495"/>
      <c r="N138" s="41"/>
      <c r="O138" s="349" t="s">
        <v>49</v>
      </c>
      <c r="P138" s="441">
        <v>710</v>
      </c>
      <c r="Q138" s="448">
        <f t="shared" si="35"/>
        <v>0</v>
      </c>
      <c r="R138" s="91">
        <f t="shared" si="34"/>
        <v>0</v>
      </c>
      <c r="S138" s="349" t="s">
        <v>225</v>
      </c>
      <c r="T138" s="437">
        <v>1140</v>
      </c>
      <c r="U138" s="453">
        <f t="shared" si="32"/>
        <v>0</v>
      </c>
      <c r="V138" s="37">
        <f t="shared" si="33"/>
        <v>0</v>
      </c>
      <c r="W138" s="151"/>
    </row>
    <row r="139" spans="1:25" ht="27.75" customHeight="1">
      <c r="A139" s="162"/>
      <c r="B139" s="673"/>
      <c r="C139" s="317" t="s">
        <v>51</v>
      </c>
      <c r="D139" s="420">
        <v>1320</v>
      </c>
      <c r="E139" s="448">
        <f t="shared" si="36"/>
        <v>0</v>
      </c>
      <c r="F139" s="35">
        <f t="shared" si="31"/>
        <v>0</v>
      </c>
      <c r="G139" s="256"/>
      <c r="H139" s="441"/>
      <c r="I139" s="448"/>
      <c r="J139" s="41"/>
      <c r="K139" s="260"/>
      <c r="L139" s="512"/>
      <c r="M139" s="516"/>
      <c r="N139" s="92"/>
      <c r="O139" s="349" t="s">
        <v>50</v>
      </c>
      <c r="P139" s="441">
        <v>570</v>
      </c>
      <c r="Q139" s="448">
        <f t="shared" si="35"/>
        <v>0</v>
      </c>
      <c r="R139" s="91">
        <f t="shared" si="34"/>
        <v>0</v>
      </c>
      <c r="S139" s="349" t="s">
        <v>231</v>
      </c>
      <c r="T139" s="437">
        <v>1030</v>
      </c>
      <c r="U139" s="453">
        <f t="shared" si="32"/>
        <v>0</v>
      </c>
      <c r="V139" s="37">
        <f t="shared" si="33"/>
        <v>0</v>
      </c>
      <c r="W139" s="151"/>
    </row>
    <row r="140" spans="1:25" ht="27.75" customHeight="1">
      <c r="A140" s="162"/>
      <c r="B140" s="673"/>
      <c r="C140" s="308" t="s">
        <v>121</v>
      </c>
      <c r="D140" s="420">
        <v>10</v>
      </c>
      <c r="E140" s="448">
        <f t="shared" si="36"/>
        <v>0</v>
      </c>
      <c r="F140" s="35">
        <f t="shared" si="31"/>
        <v>0</v>
      </c>
      <c r="G140" s="267"/>
      <c r="H140" s="441"/>
      <c r="I140" s="448"/>
      <c r="J140" s="41"/>
      <c r="K140" s="257"/>
      <c r="L140" s="441"/>
      <c r="M140" s="449"/>
      <c r="N140" s="75"/>
      <c r="O140" s="349" t="s">
        <v>266</v>
      </c>
      <c r="P140" s="441">
        <v>550</v>
      </c>
      <c r="Q140" s="448">
        <f t="shared" si="35"/>
        <v>0</v>
      </c>
      <c r="R140" s="91">
        <f t="shared" si="34"/>
        <v>0</v>
      </c>
      <c r="S140" s="349"/>
      <c r="T140" s="437"/>
      <c r="U140" s="453"/>
      <c r="V140" s="50"/>
      <c r="W140" s="151"/>
    </row>
    <row r="141" spans="1:25" ht="27.75" customHeight="1" thickBot="1">
      <c r="A141" s="162"/>
      <c r="B141" s="673"/>
      <c r="C141" s="387" t="s">
        <v>209</v>
      </c>
      <c r="D141" s="428">
        <v>670</v>
      </c>
      <c r="E141" s="449">
        <f>ROUND(F141*D141/100,-1)</f>
        <v>0</v>
      </c>
      <c r="F141" s="44">
        <f>+F$125</f>
        <v>0</v>
      </c>
      <c r="G141" s="588"/>
      <c r="H141" s="589"/>
      <c r="I141" s="449"/>
      <c r="J141" s="165"/>
      <c r="K141" s="590"/>
      <c r="L141" s="591"/>
      <c r="M141" s="592"/>
      <c r="N141" s="165"/>
      <c r="O141" s="368" t="s">
        <v>93</v>
      </c>
      <c r="P141" s="469">
        <v>740</v>
      </c>
      <c r="Q141" s="449">
        <f t="shared" si="35"/>
        <v>0</v>
      </c>
      <c r="R141" s="593">
        <f t="shared" si="34"/>
        <v>0</v>
      </c>
      <c r="S141" s="349"/>
      <c r="T141" s="437"/>
      <c r="U141" s="453"/>
      <c r="V141" s="50"/>
      <c r="W141" s="151"/>
    </row>
    <row r="142" spans="1:25" ht="27.75" customHeight="1">
      <c r="A142" s="162"/>
      <c r="B142" s="674" t="s">
        <v>133</v>
      </c>
      <c r="C142" s="348" t="s">
        <v>300</v>
      </c>
      <c r="D142" s="419">
        <v>1080</v>
      </c>
      <c r="E142" s="450">
        <f t="shared" ref="E142:E147" si="37">ROUND(F142*D142/100,-1)</f>
        <v>0</v>
      </c>
      <c r="F142" s="32">
        <f t="shared" ref="F142:F147" si="38">+F$125</f>
        <v>0</v>
      </c>
      <c r="G142" s="600"/>
      <c r="H142" s="440"/>
      <c r="I142" s="450"/>
      <c r="J142" s="164"/>
      <c r="K142" s="268"/>
      <c r="L142" s="440"/>
      <c r="M142" s="450"/>
      <c r="N142" s="601"/>
      <c r="O142" s="369" t="s">
        <v>97</v>
      </c>
      <c r="P142" s="440">
        <v>310</v>
      </c>
      <c r="Q142" s="450">
        <f t="shared" si="35"/>
        <v>0</v>
      </c>
      <c r="R142" s="32">
        <f t="shared" ref="R142:R143" si="39">+R$125</f>
        <v>0</v>
      </c>
      <c r="S142" s="602"/>
      <c r="T142" s="505"/>
      <c r="U142" s="450"/>
      <c r="V142" s="603"/>
      <c r="W142" s="151"/>
    </row>
    <row r="143" spans="1:25" ht="27.75" customHeight="1">
      <c r="A143" s="162"/>
      <c r="B143" s="674"/>
      <c r="C143" s="615" t="s">
        <v>376</v>
      </c>
      <c r="D143" s="420"/>
      <c r="E143" s="448"/>
      <c r="F143" s="35">
        <f t="shared" si="38"/>
        <v>0</v>
      </c>
      <c r="G143" s="594"/>
      <c r="H143" s="595"/>
      <c r="I143" s="596"/>
      <c r="J143" s="597"/>
      <c r="K143" s="594"/>
      <c r="L143" s="595"/>
      <c r="M143" s="596"/>
      <c r="N143" s="604"/>
      <c r="O143" s="598" t="s">
        <v>98</v>
      </c>
      <c r="P143" s="595">
        <v>250</v>
      </c>
      <c r="Q143" s="452">
        <f t="shared" si="35"/>
        <v>0</v>
      </c>
      <c r="R143" s="87">
        <f t="shared" si="39"/>
        <v>0</v>
      </c>
      <c r="S143" s="599"/>
      <c r="T143" s="595"/>
      <c r="U143" s="452"/>
      <c r="V143" s="153"/>
      <c r="W143" s="151"/>
    </row>
    <row r="144" spans="1:25" ht="27.75" customHeight="1">
      <c r="A144" s="162"/>
      <c r="B144" s="674"/>
      <c r="C144" s="615" t="s">
        <v>377</v>
      </c>
      <c r="D144" s="420"/>
      <c r="E144" s="448"/>
      <c r="F144" s="35">
        <f t="shared" si="38"/>
        <v>0</v>
      </c>
      <c r="G144" s="223"/>
      <c r="H144" s="441"/>
      <c r="I144" s="497"/>
      <c r="J144" s="83"/>
      <c r="K144" s="223"/>
      <c r="L144" s="441"/>
      <c r="M144" s="497"/>
      <c r="N144" s="597"/>
      <c r="O144" s="349"/>
      <c r="P144" s="437"/>
      <c r="Q144" s="453"/>
      <c r="R144" s="41"/>
      <c r="S144" s="232"/>
      <c r="T144" s="441"/>
      <c r="U144" s="448"/>
      <c r="V144" s="50"/>
      <c r="W144" s="151"/>
      <c r="X144" s="65"/>
      <c r="Y144" s="65"/>
    </row>
    <row r="145" spans="1:25" ht="27.75" customHeight="1">
      <c r="A145" s="162"/>
      <c r="B145" s="674"/>
      <c r="C145" s="615" t="s">
        <v>372</v>
      </c>
      <c r="D145" s="420"/>
      <c r="E145" s="448"/>
      <c r="F145" s="35">
        <f t="shared" si="38"/>
        <v>0</v>
      </c>
      <c r="G145" s="223"/>
      <c r="H145" s="441"/>
      <c r="I145" s="497"/>
      <c r="J145" s="83"/>
      <c r="K145" s="223"/>
      <c r="L145" s="441"/>
      <c r="M145" s="497"/>
      <c r="N145" s="83"/>
      <c r="O145" s="349" t="s">
        <v>99</v>
      </c>
      <c r="P145" s="441">
        <v>200</v>
      </c>
      <c r="Q145" s="448">
        <f t="shared" ref="Q145:Q146" si="40">ROUND(R145*P145/100,-1)</f>
        <v>0</v>
      </c>
      <c r="R145" s="35">
        <f>+R$125</f>
        <v>0</v>
      </c>
      <c r="S145" s="232"/>
      <c r="T145" s="441"/>
      <c r="U145" s="448"/>
      <c r="V145" s="50"/>
      <c r="X145" s="65"/>
    </row>
    <row r="146" spans="1:25" ht="27.75" customHeight="1">
      <c r="A146" s="162"/>
      <c r="B146" s="674"/>
      <c r="C146" s="317" t="s">
        <v>208</v>
      </c>
      <c r="D146" s="420">
        <v>1800</v>
      </c>
      <c r="E146" s="448">
        <f t="shared" si="37"/>
        <v>0</v>
      </c>
      <c r="F146" s="104">
        <f t="shared" si="38"/>
        <v>0</v>
      </c>
      <c r="G146" s="223"/>
      <c r="H146" s="441"/>
      <c r="I146" s="497"/>
      <c r="J146" s="83"/>
      <c r="K146" s="223"/>
      <c r="L146" s="441"/>
      <c r="M146" s="497"/>
      <c r="N146" s="83"/>
      <c r="O146" s="349" t="s">
        <v>100</v>
      </c>
      <c r="P146" s="480">
        <v>180</v>
      </c>
      <c r="Q146" s="448">
        <f t="shared" si="40"/>
        <v>0</v>
      </c>
      <c r="R146" s="104">
        <f>+R$125</f>
        <v>0</v>
      </c>
      <c r="S146" s="229"/>
      <c r="T146" s="441"/>
      <c r="U146" s="448"/>
      <c r="V146" s="199"/>
      <c r="W146" s="151"/>
    </row>
    <row r="147" spans="1:25" ht="27.75" customHeight="1" thickBot="1">
      <c r="A147" s="162"/>
      <c r="B147" s="674"/>
      <c r="C147" s="387" t="s">
        <v>271</v>
      </c>
      <c r="D147" s="427">
        <v>160</v>
      </c>
      <c r="E147" s="449">
        <f t="shared" si="37"/>
        <v>0</v>
      </c>
      <c r="F147" s="44">
        <f t="shared" si="38"/>
        <v>0</v>
      </c>
      <c r="G147" s="605"/>
      <c r="H147" s="469"/>
      <c r="I147" s="606"/>
      <c r="J147" s="607"/>
      <c r="K147" s="605"/>
      <c r="L147" s="469"/>
      <c r="M147" s="606"/>
      <c r="N147" s="608"/>
      <c r="O147" s="368"/>
      <c r="P147" s="609"/>
      <c r="Q147" s="455"/>
      <c r="R147" s="610"/>
      <c r="S147" s="394"/>
      <c r="T147" s="611"/>
      <c r="U147" s="449"/>
      <c r="V147" s="612"/>
    </row>
    <row r="148" spans="1:25" ht="27.75" customHeight="1" thickBot="1">
      <c r="A148" s="162"/>
      <c r="B148" s="274">
        <f>+D148+H148+L148+P148+T148</f>
        <v>45210</v>
      </c>
      <c r="C148" s="241" t="s">
        <v>21</v>
      </c>
      <c r="D148" s="436">
        <f>SUBTOTAL(9,D126:D147)</f>
        <v>18020</v>
      </c>
      <c r="E148" s="292">
        <f>SUBTOTAL(9,E126:E147)</f>
        <v>0</v>
      </c>
      <c r="F148" s="46"/>
      <c r="G148" s="221" t="s">
        <v>19</v>
      </c>
      <c r="H148" s="436">
        <f>SUBTOTAL(9,H126:H147)</f>
        <v>0</v>
      </c>
      <c r="I148" s="292">
        <f>SUBTOTAL(9,I126:I147)</f>
        <v>0</v>
      </c>
      <c r="J148" s="46"/>
      <c r="K148" s="241" t="s">
        <v>19</v>
      </c>
      <c r="L148" s="436">
        <f>SUBTOTAL(9,L126:L147)</f>
        <v>2760</v>
      </c>
      <c r="M148" s="292">
        <f>SUBTOTAL(9,M126:M147)</f>
        <v>0</v>
      </c>
      <c r="N148" s="613"/>
      <c r="O148" s="221" t="s">
        <v>19</v>
      </c>
      <c r="P148" s="436">
        <f>SUBTOTAL(9,P126:P147)</f>
        <v>11250</v>
      </c>
      <c r="Q148" s="292">
        <f>SUBTOTAL(9,Q126:Q147)</f>
        <v>0</v>
      </c>
      <c r="R148" s="46"/>
      <c r="S148" s="221" t="s">
        <v>19</v>
      </c>
      <c r="T148" s="436">
        <f>SUBTOTAL(9,T126:T147)</f>
        <v>13180</v>
      </c>
      <c r="U148" s="292">
        <f>SUBTOTAL(9,U126:U147)</f>
        <v>0</v>
      </c>
      <c r="V148" s="47"/>
      <c r="W148" s="151"/>
    </row>
    <row r="149" spans="1:25" ht="27.75" customHeight="1" thickBot="1">
      <c r="A149" s="156"/>
      <c r="B149" s="280">
        <f>+$C$1</f>
        <v>0</v>
      </c>
      <c r="C149" s="288" t="str">
        <f>IF(E152+I152+M152+Q152+U152&gt;0,"北松浦郡" &amp; TEXT(E152+I152+M152+Q152+U152,"#,###,###枚"),"北松浦郡")</f>
        <v>北松浦郡</v>
      </c>
      <c r="D149" s="432"/>
      <c r="E149" s="459"/>
      <c r="F149" s="147">
        <f>+B149</f>
        <v>0</v>
      </c>
      <c r="G149" s="286"/>
      <c r="H149" s="474"/>
      <c r="I149" s="494"/>
      <c r="J149" s="148">
        <f>+B149</f>
        <v>0</v>
      </c>
      <c r="K149" s="286"/>
      <c r="L149" s="474"/>
      <c r="M149" s="494"/>
      <c r="N149" s="148">
        <f>+B149</f>
        <v>0</v>
      </c>
      <c r="O149" s="286"/>
      <c r="P149" s="474"/>
      <c r="Q149" s="494"/>
      <c r="R149" s="148">
        <f>+B149</f>
        <v>0</v>
      </c>
      <c r="S149" s="286"/>
      <c r="T149" s="474"/>
      <c r="U149" s="291"/>
      <c r="V149" s="149">
        <f>+B149</f>
        <v>0</v>
      </c>
    </row>
    <row r="150" spans="1:25" ht="27.75" customHeight="1">
      <c r="A150" s="146"/>
      <c r="B150" s="168" t="s">
        <v>134</v>
      </c>
      <c r="C150" s="348" t="s">
        <v>301</v>
      </c>
      <c r="D150" s="419">
        <v>1960</v>
      </c>
      <c r="E150" s="450">
        <f>ROUND(F150*D150/100,-1)</f>
        <v>0</v>
      </c>
      <c r="F150" s="169">
        <f>+F$149</f>
        <v>0</v>
      </c>
      <c r="G150" s="261"/>
      <c r="H150" s="477"/>
      <c r="I150" s="500"/>
      <c r="J150" s="170"/>
      <c r="K150" s="233"/>
      <c r="L150" s="477"/>
      <c r="M150" s="450"/>
      <c r="N150" s="578"/>
      <c r="O150" s="347" t="s">
        <v>101</v>
      </c>
      <c r="P150" s="477">
        <v>690</v>
      </c>
      <c r="Q150" s="450">
        <f>ROUND(R150*P150/100,-1)</f>
        <v>0</v>
      </c>
      <c r="R150" s="169">
        <f>+R$149</f>
        <v>0</v>
      </c>
      <c r="S150" s="279"/>
      <c r="T150" s="534"/>
      <c r="U150" s="450"/>
      <c r="V150" s="49"/>
    </row>
    <row r="151" spans="1:25" ht="27.75" customHeight="1" thickBot="1">
      <c r="A151" s="167"/>
      <c r="B151" s="172" t="s">
        <v>135</v>
      </c>
      <c r="C151" s="375" t="s">
        <v>207</v>
      </c>
      <c r="D151" s="425">
        <v>220</v>
      </c>
      <c r="E151" s="451">
        <f>ROUND(F151*D151/100,-1)</f>
        <v>0</v>
      </c>
      <c r="F151" s="95">
        <f>+F$149</f>
        <v>0</v>
      </c>
      <c r="G151" s="236"/>
      <c r="H151" s="478"/>
      <c r="I151" s="501"/>
      <c r="J151" s="173"/>
      <c r="K151" s="250"/>
      <c r="L151" s="478"/>
      <c r="M151" s="517"/>
      <c r="N151" s="579"/>
      <c r="O151" s="247"/>
      <c r="P151" s="478"/>
      <c r="Q151" s="451"/>
      <c r="R151" s="95">
        <f>+R$149</f>
        <v>0</v>
      </c>
      <c r="S151" s="236"/>
      <c r="T151" s="535"/>
      <c r="U151" s="517"/>
      <c r="V151" s="161"/>
      <c r="W151" s="53"/>
      <c r="X151" s="65"/>
      <c r="Y151" s="65"/>
    </row>
    <row r="152" spans="1:25" ht="27.75" customHeight="1" thickBot="1">
      <c r="A152" s="167"/>
      <c r="B152" s="274">
        <f>+D152+H152+L152+P152+T152</f>
        <v>2870</v>
      </c>
      <c r="C152" s="241" t="s">
        <v>21</v>
      </c>
      <c r="D152" s="436">
        <f>SUBTOTAL(9,D150:D151)</f>
        <v>2180</v>
      </c>
      <c r="E152" s="292">
        <f>SUBTOTAL(9,E150:E151)</f>
        <v>0</v>
      </c>
      <c r="F152" s="46"/>
      <c r="G152" s="221" t="s">
        <v>19</v>
      </c>
      <c r="H152" s="479">
        <f>SUM(H150:H151)</f>
        <v>0</v>
      </c>
      <c r="I152" s="292">
        <f>SUM(I150:I151)</f>
        <v>0</v>
      </c>
      <c r="J152" s="46"/>
      <c r="K152" s="228" t="s">
        <v>19</v>
      </c>
      <c r="L152" s="436">
        <f>SUM(L150:L151)</f>
        <v>0</v>
      </c>
      <c r="M152" s="292">
        <f>SUM(M150:M151)</f>
        <v>0</v>
      </c>
      <c r="N152" s="580"/>
      <c r="O152" s="221" t="s">
        <v>19</v>
      </c>
      <c r="P152" s="436">
        <f>SUBTOTAL(9,P150:P151)</f>
        <v>690</v>
      </c>
      <c r="Q152" s="292">
        <f>SUBTOTAL(9,Q150:Q151)</f>
        <v>0</v>
      </c>
      <c r="R152" s="46"/>
      <c r="S152" s="217" t="s">
        <v>19</v>
      </c>
      <c r="T152" s="436">
        <f>SUBTOTAL(9,T150:T151)</f>
        <v>0</v>
      </c>
      <c r="U152" s="292">
        <f>SUBTOTAL(9,U150:U151)</f>
        <v>0</v>
      </c>
      <c r="V152" s="47"/>
      <c r="W152" s="53"/>
    </row>
    <row r="153" spans="1:25" ht="27.75" customHeight="1" thickBot="1">
      <c r="A153" s="156"/>
      <c r="B153" s="280">
        <f>+$C$1</f>
        <v>0</v>
      </c>
      <c r="C153" s="288" t="str">
        <f>IF(E158+I158+M158+Q158+U158&gt;0,"平戸市 " &amp; TEXT(E158+I158+M158+Q158+U158,"#,###,###枚"),"平戸市")</f>
        <v>平戸市</v>
      </c>
      <c r="D153" s="432"/>
      <c r="E153" s="459"/>
      <c r="F153" s="147">
        <f>+B153</f>
        <v>0</v>
      </c>
      <c r="G153" s="286"/>
      <c r="H153" s="474"/>
      <c r="I153" s="494"/>
      <c r="J153" s="148">
        <f>+B153</f>
        <v>0</v>
      </c>
      <c r="K153" s="286"/>
      <c r="L153" s="474"/>
      <c r="M153" s="494"/>
      <c r="N153" s="148">
        <f>+B153</f>
        <v>0</v>
      </c>
      <c r="O153" s="286"/>
      <c r="P153" s="474"/>
      <c r="Q153" s="494"/>
      <c r="R153" s="148">
        <f>+B153</f>
        <v>0</v>
      </c>
      <c r="S153" s="286"/>
      <c r="T153" s="474"/>
      <c r="U153" s="291"/>
      <c r="V153" s="149">
        <f>+B153</f>
        <v>0</v>
      </c>
    </row>
    <row r="154" spans="1:25" ht="27.75" customHeight="1">
      <c r="A154" s="146"/>
      <c r="B154" s="672" t="s">
        <v>52</v>
      </c>
      <c r="C154" s="348" t="s">
        <v>293</v>
      </c>
      <c r="D154" s="419">
        <v>2810</v>
      </c>
      <c r="E154" s="450">
        <f>ROUND(F154*D154/100,-1)</f>
        <v>0</v>
      </c>
      <c r="F154" s="169">
        <f>+F$153</f>
        <v>0</v>
      </c>
      <c r="G154" s="235"/>
      <c r="H154" s="477"/>
      <c r="I154" s="450"/>
      <c r="J154" s="169">
        <f>+J$153</f>
        <v>0</v>
      </c>
      <c r="K154" s="347" t="s">
        <v>116</v>
      </c>
      <c r="L154" s="477">
        <v>330</v>
      </c>
      <c r="M154" s="450">
        <f>ROUND(N154*L154/100,-1)</f>
        <v>0</v>
      </c>
      <c r="N154" s="169">
        <f>+N$153</f>
        <v>0</v>
      </c>
      <c r="O154" s="396"/>
      <c r="P154" s="477"/>
      <c r="Q154" s="450"/>
      <c r="R154" s="171"/>
      <c r="S154" s="235"/>
      <c r="T154" s="477"/>
      <c r="U154" s="450"/>
      <c r="V154" s="164"/>
    </row>
    <row r="155" spans="1:25" ht="27.75" customHeight="1">
      <c r="A155" s="158"/>
      <c r="B155" s="673"/>
      <c r="C155" s="317" t="s">
        <v>294</v>
      </c>
      <c r="D155" s="420">
        <v>990</v>
      </c>
      <c r="E155" s="448">
        <f>ROUND(F155*D155/100,-1)</f>
        <v>0</v>
      </c>
      <c r="F155" s="104">
        <f>+F$153</f>
        <v>0</v>
      </c>
      <c r="G155" s="304"/>
      <c r="H155" s="480"/>
      <c r="I155" s="502"/>
      <c r="J155" s="174"/>
      <c r="K155" s="237"/>
      <c r="L155" s="480"/>
      <c r="M155" s="502"/>
      <c r="N155" s="174"/>
      <c r="O155" s="371" t="s">
        <v>102</v>
      </c>
      <c r="P155" s="480">
        <v>250</v>
      </c>
      <c r="Q155" s="448">
        <f>ROUND(R155*P155/100,-1)</f>
        <v>0</v>
      </c>
      <c r="R155" s="104">
        <f>+R$153</f>
        <v>0</v>
      </c>
      <c r="S155" s="232"/>
      <c r="T155" s="480"/>
      <c r="U155" s="448"/>
      <c r="V155" s="41"/>
      <c r="W155" s="151"/>
      <c r="X155" s="65"/>
      <c r="Y155" s="65"/>
    </row>
    <row r="156" spans="1:25" ht="27.75" customHeight="1">
      <c r="A156" s="158"/>
      <c r="B156" s="673"/>
      <c r="C156" s="317" t="s">
        <v>206</v>
      </c>
      <c r="D156" s="420">
        <v>760</v>
      </c>
      <c r="E156" s="448">
        <f>ROUND(F156*D156/100,-1)</f>
        <v>0</v>
      </c>
      <c r="F156" s="104">
        <f>+F$153</f>
        <v>0</v>
      </c>
      <c r="G156" s="304"/>
      <c r="H156" s="480"/>
      <c r="I156" s="502"/>
      <c r="J156" s="174"/>
      <c r="K156" s="237"/>
      <c r="L156" s="480"/>
      <c r="M156" s="502"/>
      <c r="N156" s="174"/>
      <c r="O156" s="363"/>
      <c r="P156" s="480"/>
      <c r="Q156" s="448"/>
      <c r="R156" s="105"/>
      <c r="S156" s="370"/>
      <c r="T156" s="480"/>
      <c r="U156" s="448"/>
      <c r="V156" s="175"/>
      <c r="W156" s="151"/>
    </row>
    <row r="157" spans="1:25" ht="27.75" customHeight="1" thickBot="1">
      <c r="A157" s="158"/>
      <c r="B157" s="673"/>
      <c r="C157" s="569"/>
      <c r="D157" s="425"/>
      <c r="E157" s="451"/>
      <c r="F157" s="96"/>
      <c r="G157" s="247"/>
      <c r="H157" s="478"/>
      <c r="I157" s="501"/>
      <c r="J157" s="173"/>
      <c r="K157" s="236"/>
      <c r="L157" s="478"/>
      <c r="M157" s="501"/>
      <c r="N157" s="173"/>
      <c r="O157" s="372"/>
      <c r="P157" s="478"/>
      <c r="Q157" s="451"/>
      <c r="R157" s="96"/>
      <c r="S157" s="569" t="s">
        <v>304</v>
      </c>
      <c r="T157" s="535"/>
      <c r="U157" s="451"/>
      <c r="V157" s="57"/>
    </row>
    <row r="158" spans="1:25" ht="27.75" customHeight="1" thickBot="1">
      <c r="A158" s="158"/>
      <c r="B158" s="274">
        <f>+D158+H158+L158+P158+T158</f>
        <v>5140</v>
      </c>
      <c r="C158" s="228"/>
      <c r="D158" s="438">
        <f>SUBTOTAL(9,D154:D157)</f>
        <v>4560</v>
      </c>
      <c r="E158" s="463">
        <f>SUBTOTAL(9,E154:E157)</f>
        <v>0</v>
      </c>
      <c r="F158" s="72"/>
      <c r="G158" s="217" t="s">
        <v>19</v>
      </c>
      <c r="H158" s="438">
        <f>SUBTOTAL(9,H154:H157)</f>
        <v>0</v>
      </c>
      <c r="I158" s="463">
        <f>SUBTOTAL(9,I154:I157)</f>
        <v>0</v>
      </c>
      <c r="J158" s="72"/>
      <c r="K158" s="228" t="s">
        <v>19</v>
      </c>
      <c r="L158" s="438">
        <f>SUBTOTAL(9,L154:L157)</f>
        <v>330</v>
      </c>
      <c r="M158" s="463">
        <f>SUBTOTAL(9,M154:M157)</f>
        <v>0</v>
      </c>
      <c r="N158" s="46"/>
      <c r="O158" s="217" t="s">
        <v>19</v>
      </c>
      <c r="P158" s="438">
        <f>SUBTOTAL(9,P154:P157)</f>
        <v>250</v>
      </c>
      <c r="Q158" s="463">
        <f>SUBTOTAL(9,Q154:Q157)</f>
        <v>0</v>
      </c>
      <c r="R158" s="72"/>
      <c r="S158" s="217" t="s">
        <v>19</v>
      </c>
      <c r="T158" s="536">
        <f>SUBTOTAL(9,T154:T157)</f>
        <v>0</v>
      </c>
      <c r="U158" s="463">
        <f>SUBTOTAL(9,U154:U157)</f>
        <v>0</v>
      </c>
      <c r="V158" s="176"/>
    </row>
    <row r="159" spans="1:25" ht="27.75" customHeight="1" thickBot="1">
      <c r="A159" s="156"/>
      <c r="B159" s="280">
        <f>+$C$1</f>
        <v>0</v>
      </c>
      <c r="C159" s="288" t="str">
        <f>IF(E167+I167+M167+Q167+U167&gt;0,"松浦市 " &amp; TEXT(E167+I167+M167+Q167+U167,"#,###,###枚"),"松浦市")</f>
        <v>松浦市</v>
      </c>
      <c r="D159" s="432"/>
      <c r="E159" s="459"/>
      <c r="F159" s="147">
        <f>+B159</f>
        <v>0</v>
      </c>
      <c r="G159" s="286"/>
      <c r="H159" s="474"/>
      <c r="I159" s="494"/>
      <c r="J159" s="148">
        <f>+B159</f>
        <v>0</v>
      </c>
      <c r="K159" s="286"/>
      <c r="L159" s="474"/>
      <c r="M159" s="494"/>
      <c r="N159" s="148">
        <f>+B159</f>
        <v>0</v>
      </c>
      <c r="O159" s="286"/>
      <c r="P159" s="474"/>
      <c r="Q159" s="494"/>
      <c r="R159" s="148">
        <f>+B159</f>
        <v>0</v>
      </c>
      <c r="S159" s="286"/>
      <c r="T159" s="474"/>
      <c r="U159" s="291"/>
      <c r="V159" s="149">
        <f>+B159</f>
        <v>0</v>
      </c>
    </row>
    <row r="160" spans="1:25" ht="27.75" customHeight="1">
      <c r="A160" s="146"/>
      <c r="B160" s="672" t="s">
        <v>53</v>
      </c>
      <c r="C160" s="348" t="s">
        <v>295</v>
      </c>
      <c r="D160" s="419">
        <v>960</v>
      </c>
      <c r="E160" s="450">
        <f t="shared" ref="E160:E166" si="41">ROUND(F160*D160/100,-1)</f>
        <v>0</v>
      </c>
      <c r="F160" s="169">
        <f t="shared" ref="F160:F166" si="42">+F$159</f>
        <v>0</v>
      </c>
      <c r="G160" s="303"/>
      <c r="H160" s="477"/>
      <c r="I160" s="500"/>
      <c r="J160" s="170"/>
      <c r="K160" s="303"/>
      <c r="L160" s="477"/>
      <c r="M160" s="500"/>
      <c r="N160" s="170"/>
      <c r="O160" s="347" t="s">
        <v>105</v>
      </c>
      <c r="P160" s="477">
        <v>660</v>
      </c>
      <c r="Q160" s="450">
        <f t="shared" ref="Q160:Q163" si="43">ROUND(R160*P160/100,-1)</f>
        <v>0</v>
      </c>
      <c r="R160" s="169">
        <f>+R$159</f>
        <v>0</v>
      </c>
      <c r="S160" s="577"/>
      <c r="T160" s="477"/>
      <c r="U160" s="450"/>
      <c r="V160" s="49"/>
    </row>
    <row r="161" spans="1:25" ht="27.75" customHeight="1">
      <c r="A161" s="158"/>
      <c r="B161" s="673"/>
      <c r="C161" s="317" t="s">
        <v>201</v>
      </c>
      <c r="D161" s="420">
        <v>990</v>
      </c>
      <c r="E161" s="448">
        <f t="shared" si="41"/>
        <v>0</v>
      </c>
      <c r="F161" s="104">
        <f t="shared" si="42"/>
        <v>0</v>
      </c>
      <c r="G161" s="304"/>
      <c r="H161" s="480"/>
      <c r="I161" s="448"/>
      <c r="J161" s="105"/>
      <c r="K161" s="304"/>
      <c r="L161" s="480"/>
      <c r="M161" s="502"/>
      <c r="N161" s="174"/>
      <c r="O161" s="370" t="s">
        <v>103</v>
      </c>
      <c r="P161" s="480">
        <v>250</v>
      </c>
      <c r="Q161" s="448">
        <f t="shared" si="43"/>
        <v>0</v>
      </c>
      <c r="R161" s="104">
        <f>+R$159</f>
        <v>0</v>
      </c>
      <c r="S161" s="576"/>
      <c r="T161" s="533"/>
      <c r="U161" s="502"/>
      <c r="V161" s="55"/>
      <c r="W161" s="53"/>
      <c r="X161" s="65"/>
      <c r="Y161" s="65"/>
    </row>
    <row r="162" spans="1:25" ht="27.75" customHeight="1">
      <c r="A162" s="158"/>
      <c r="B162" s="673"/>
      <c r="C162" s="317" t="s">
        <v>202</v>
      </c>
      <c r="D162" s="420">
        <v>310</v>
      </c>
      <c r="E162" s="448">
        <f t="shared" si="41"/>
        <v>0</v>
      </c>
      <c r="F162" s="104">
        <f t="shared" si="42"/>
        <v>0</v>
      </c>
      <c r="G162" s="304"/>
      <c r="H162" s="480"/>
      <c r="I162" s="502"/>
      <c r="J162" s="174"/>
      <c r="K162" s="304"/>
      <c r="L162" s="480"/>
      <c r="M162" s="502"/>
      <c r="N162" s="174"/>
      <c r="O162" s="373"/>
      <c r="P162" s="480"/>
      <c r="Q162" s="448"/>
      <c r="R162" s="177"/>
      <c r="S162" s="304"/>
      <c r="T162" s="480"/>
      <c r="U162" s="502"/>
      <c r="V162" s="55"/>
      <c r="W162" s="53"/>
    </row>
    <row r="163" spans="1:25" ht="27.75" customHeight="1">
      <c r="A163" s="158"/>
      <c r="B163" s="673"/>
      <c r="C163" s="317" t="s">
        <v>203</v>
      </c>
      <c r="D163" s="420">
        <v>360</v>
      </c>
      <c r="E163" s="448">
        <f t="shared" si="41"/>
        <v>0</v>
      </c>
      <c r="F163" s="104">
        <f t="shared" si="42"/>
        <v>0</v>
      </c>
      <c r="G163" s="304"/>
      <c r="H163" s="480"/>
      <c r="I163" s="502"/>
      <c r="J163" s="174"/>
      <c r="K163" s="304"/>
      <c r="L163" s="480"/>
      <c r="M163" s="502"/>
      <c r="N163" s="174"/>
      <c r="O163" s="370" t="s">
        <v>54</v>
      </c>
      <c r="P163" s="480">
        <v>110</v>
      </c>
      <c r="Q163" s="448">
        <f t="shared" si="43"/>
        <v>0</v>
      </c>
      <c r="R163" s="104">
        <f>+R$159</f>
        <v>0</v>
      </c>
      <c r="S163" s="304"/>
      <c r="T163" s="533"/>
      <c r="U163" s="502"/>
      <c r="V163" s="55"/>
      <c r="W163" s="53"/>
    </row>
    <row r="164" spans="1:25" ht="27.75" customHeight="1">
      <c r="A164" s="158"/>
      <c r="B164" s="673"/>
      <c r="C164" s="317" t="s">
        <v>187</v>
      </c>
      <c r="D164" s="420">
        <v>20</v>
      </c>
      <c r="E164" s="448">
        <f t="shared" si="41"/>
        <v>0</v>
      </c>
      <c r="F164" s="104">
        <f t="shared" si="42"/>
        <v>0</v>
      </c>
      <c r="G164" s="304"/>
      <c r="H164" s="480"/>
      <c r="I164" s="502"/>
      <c r="J164" s="174"/>
      <c r="K164" s="304"/>
      <c r="L164" s="480"/>
      <c r="M164" s="502"/>
      <c r="N164" s="174"/>
      <c r="O164" s="374"/>
      <c r="P164" s="480"/>
      <c r="Q164" s="448"/>
      <c r="R164" s="166"/>
      <c r="S164" s="304"/>
      <c r="T164" s="533"/>
      <c r="U164" s="502"/>
      <c r="V164" s="55"/>
      <c r="W164" s="53"/>
    </row>
    <row r="165" spans="1:25" ht="27.75" customHeight="1">
      <c r="A165" s="158"/>
      <c r="B165" s="673"/>
      <c r="C165" s="317" t="s">
        <v>204</v>
      </c>
      <c r="D165" s="420">
        <v>310</v>
      </c>
      <c r="E165" s="448">
        <f t="shared" si="41"/>
        <v>0</v>
      </c>
      <c r="F165" s="104">
        <f t="shared" si="42"/>
        <v>0</v>
      </c>
      <c r="G165" s="304"/>
      <c r="H165" s="480"/>
      <c r="I165" s="502"/>
      <c r="J165" s="174"/>
      <c r="K165" s="304"/>
      <c r="L165" s="480"/>
      <c r="M165" s="502"/>
      <c r="N165" s="174"/>
      <c r="O165" s="339"/>
      <c r="P165" s="480"/>
      <c r="Q165" s="448"/>
      <c r="R165" s="105"/>
      <c r="S165" s="304"/>
      <c r="T165" s="533"/>
      <c r="U165" s="502"/>
      <c r="V165" s="55"/>
      <c r="W165" s="53"/>
    </row>
    <row r="166" spans="1:25" ht="27.75" customHeight="1" thickBot="1">
      <c r="A166" s="158"/>
      <c r="B166" s="673"/>
      <c r="C166" s="375" t="s">
        <v>205</v>
      </c>
      <c r="D166" s="425">
        <v>180</v>
      </c>
      <c r="E166" s="451">
        <f t="shared" si="41"/>
        <v>0</v>
      </c>
      <c r="F166" s="95">
        <f t="shared" si="42"/>
        <v>0</v>
      </c>
      <c r="G166" s="247"/>
      <c r="H166" s="478"/>
      <c r="I166" s="501"/>
      <c r="J166" s="173"/>
      <c r="K166" s="247"/>
      <c r="L166" s="478"/>
      <c r="M166" s="501"/>
      <c r="N166" s="173"/>
      <c r="O166" s="247"/>
      <c r="P166" s="478"/>
      <c r="Q166" s="501"/>
      <c r="R166" s="173"/>
      <c r="S166" s="247"/>
      <c r="T166" s="535"/>
      <c r="U166" s="501"/>
      <c r="V166" s="55"/>
      <c r="W166" s="53"/>
    </row>
    <row r="167" spans="1:25" ht="27.75" customHeight="1" thickBot="1">
      <c r="A167" s="158"/>
      <c r="B167" s="274">
        <f>+D167+H167+L167+P167+T167</f>
        <v>4150</v>
      </c>
      <c r="C167" s="241" t="s">
        <v>21</v>
      </c>
      <c r="D167" s="436">
        <f>SUBTOTAL(9,D160:D166)</f>
        <v>3130</v>
      </c>
      <c r="E167" s="463">
        <f>SUBTOTAL(9,E160:E166)</f>
        <v>0</v>
      </c>
      <c r="F167" s="72"/>
      <c r="G167" s="221" t="s">
        <v>19</v>
      </c>
      <c r="H167" s="436">
        <f>SUM(H160:H166)</f>
        <v>0</v>
      </c>
      <c r="I167" s="463">
        <f>SUM(I160:I166)</f>
        <v>0</v>
      </c>
      <c r="J167" s="72"/>
      <c r="K167" s="228" t="s">
        <v>19</v>
      </c>
      <c r="L167" s="479"/>
      <c r="M167" s="463"/>
      <c r="N167" s="46"/>
      <c r="O167" s="221" t="s">
        <v>19</v>
      </c>
      <c r="P167" s="436">
        <f>SUBTOTAL(9,P160:P166)</f>
        <v>1020</v>
      </c>
      <c r="Q167" s="463">
        <f>SUBTOTAL(9,Q160:Q166)</f>
        <v>0</v>
      </c>
      <c r="R167" s="72"/>
      <c r="S167" s="217" t="s">
        <v>19</v>
      </c>
      <c r="T167" s="436">
        <f>SUBTOTAL(9,T160:T166)</f>
        <v>0</v>
      </c>
      <c r="U167" s="463">
        <f>SUBTOTAL(9,U160:U166)</f>
        <v>0</v>
      </c>
      <c r="V167" s="77"/>
      <c r="W167" s="53"/>
    </row>
    <row r="168" spans="1:25" ht="27.75" customHeight="1" thickBot="1">
      <c r="A168" s="156"/>
      <c r="B168" s="280">
        <f>+$C$1</f>
        <v>0</v>
      </c>
      <c r="C168" s="288" t="str">
        <f>IF(E177+I177+M177+Q177+U177&gt;0,"五島市 " &amp; TEXT(E177+I177+M177+Q177+U177,"#,###,###枚"),"五島市")</f>
        <v>五島市</v>
      </c>
      <c r="D168" s="432"/>
      <c r="E168" s="459"/>
      <c r="F168" s="147">
        <f>+B168</f>
        <v>0</v>
      </c>
      <c r="G168" s="286"/>
      <c r="H168" s="474"/>
      <c r="I168" s="494"/>
      <c r="J168" s="148">
        <f>+B168</f>
        <v>0</v>
      </c>
      <c r="K168" s="286"/>
      <c r="L168" s="474"/>
      <c r="M168" s="494"/>
      <c r="N168" s="148">
        <f>+B168</f>
        <v>0</v>
      </c>
      <c r="O168" s="286"/>
      <c r="P168" s="474"/>
      <c r="Q168" s="494"/>
      <c r="R168" s="148">
        <f>+B168</f>
        <v>0</v>
      </c>
      <c r="S168" s="286"/>
      <c r="T168" s="474"/>
      <c r="U168" s="291"/>
      <c r="V168" s="149">
        <f>+B168</f>
        <v>0</v>
      </c>
    </row>
    <row r="169" spans="1:25" ht="27.75" customHeight="1">
      <c r="A169" s="146"/>
      <c r="B169" s="672" t="s">
        <v>55</v>
      </c>
      <c r="C169" s="348" t="s">
        <v>193</v>
      </c>
      <c r="D169" s="419">
        <v>4060</v>
      </c>
      <c r="E169" s="450">
        <f t="shared" ref="E169:E176" si="44">ROUND(F169*D169/100,-1)</f>
        <v>0</v>
      </c>
      <c r="F169" s="32">
        <f t="shared" ref="F169:F176" si="45">+F$168</f>
        <v>0</v>
      </c>
      <c r="G169" s="348" t="s">
        <v>270</v>
      </c>
      <c r="H169" s="419">
        <v>290</v>
      </c>
      <c r="I169" s="450">
        <f>ROUND(J169*H169/100,-1)</f>
        <v>0</v>
      </c>
      <c r="J169" s="32">
        <f>+J$168</f>
        <v>0</v>
      </c>
      <c r="K169" s="233"/>
      <c r="L169" s="419"/>
      <c r="M169" s="450"/>
      <c r="N169" s="164"/>
      <c r="O169" s="348" t="s">
        <v>151</v>
      </c>
      <c r="P169" s="419">
        <v>120</v>
      </c>
      <c r="Q169" s="450">
        <f>ROUND(R169*P169/100,-1)</f>
        <v>0</v>
      </c>
      <c r="R169" s="32">
        <f>+R$168</f>
        <v>0</v>
      </c>
      <c r="S169" s="233"/>
      <c r="T169" s="537"/>
      <c r="U169" s="450"/>
      <c r="V169" s="34">
        <f>+V$168</f>
        <v>0</v>
      </c>
    </row>
    <row r="170" spans="1:25" ht="27.75" customHeight="1">
      <c r="A170" s="158"/>
      <c r="B170" s="673"/>
      <c r="C170" s="317" t="s">
        <v>194</v>
      </c>
      <c r="D170" s="420">
        <v>280</v>
      </c>
      <c r="E170" s="448">
        <f t="shared" si="44"/>
        <v>0</v>
      </c>
      <c r="F170" s="35">
        <f t="shared" si="45"/>
        <v>0</v>
      </c>
      <c r="G170" s="226"/>
      <c r="H170" s="420"/>
      <c r="I170" s="497"/>
      <c r="J170" s="43"/>
      <c r="K170" s="226"/>
      <c r="L170" s="420"/>
      <c r="M170" s="497"/>
      <c r="N170" s="43"/>
      <c r="O170" s="226"/>
      <c r="P170" s="420"/>
      <c r="Q170" s="497"/>
      <c r="R170" s="43"/>
      <c r="S170" s="226"/>
      <c r="T170" s="530"/>
      <c r="U170" s="497"/>
      <c r="V170" s="55"/>
      <c r="W170" s="53"/>
      <c r="X170" s="65"/>
      <c r="Y170" s="65"/>
    </row>
    <row r="171" spans="1:25" ht="27.75" customHeight="1">
      <c r="A171" s="158"/>
      <c r="B171" s="673"/>
      <c r="C171" s="317" t="s">
        <v>195</v>
      </c>
      <c r="D171" s="420">
        <v>30</v>
      </c>
      <c r="E171" s="448">
        <f t="shared" si="44"/>
        <v>0</v>
      </c>
      <c r="F171" s="35">
        <f t="shared" si="45"/>
        <v>0</v>
      </c>
      <c r="G171" s="226"/>
      <c r="H171" s="420"/>
      <c r="I171" s="497"/>
      <c r="J171" s="43"/>
      <c r="K171" s="226"/>
      <c r="L171" s="420"/>
      <c r="M171" s="497"/>
      <c r="N171" s="43"/>
      <c r="O171" s="251"/>
      <c r="P171" s="420"/>
      <c r="Q171" s="497"/>
      <c r="R171" s="43"/>
      <c r="S171" s="226"/>
      <c r="T171" s="420"/>
      <c r="U171" s="497"/>
      <c r="V171" s="55"/>
      <c r="W171" s="53"/>
      <c r="Y171" s="65"/>
    </row>
    <row r="172" spans="1:25" ht="27.75" customHeight="1">
      <c r="A172" s="158"/>
      <c r="B172" s="673"/>
      <c r="C172" s="317" t="s">
        <v>196</v>
      </c>
      <c r="D172" s="420">
        <v>360</v>
      </c>
      <c r="E172" s="448">
        <f t="shared" si="44"/>
        <v>0</v>
      </c>
      <c r="F172" s="35">
        <f t="shared" si="45"/>
        <v>0</v>
      </c>
      <c r="G172" s="226"/>
      <c r="H172" s="420"/>
      <c r="I172" s="497"/>
      <c r="J172" s="43"/>
      <c r="K172" s="226"/>
      <c r="L172" s="420"/>
      <c r="M172" s="497"/>
      <c r="N172" s="43"/>
      <c r="O172" s="226"/>
      <c r="P172" s="420"/>
      <c r="Q172" s="497"/>
      <c r="R172" s="175"/>
      <c r="S172" s="238"/>
      <c r="T172" s="420"/>
      <c r="U172" s="448"/>
      <c r="V172" s="40"/>
      <c r="W172" s="53"/>
      <c r="Y172" s="65"/>
    </row>
    <row r="173" spans="1:25" ht="27.75" customHeight="1">
      <c r="A173" s="158"/>
      <c r="B173" s="673"/>
      <c r="C173" s="317" t="s">
        <v>197</v>
      </c>
      <c r="D173" s="420">
        <v>340</v>
      </c>
      <c r="E173" s="448">
        <f t="shared" si="44"/>
        <v>0</v>
      </c>
      <c r="F173" s="35">
        <f t="shared" si="45"/>
        <v>0</v>
      </c>
      <c r="G173" s="226"/>
      <c r="H173" s="420"/>
      <c r="I173" s="497"/>
      <c r="J173" s="43"/>
      <c r="K173" s="226"/>
      <c r="L173" s="420"/>
      <c r="M173" s="497"/>
      <c r="N173" s="43"/>
      <c r="O173" s="226"/>
      <c r="P173" s="420"/>
      <c r="Q173" s="497"/>
      <c r="R173" s="175"/>
      <c r="S173" s="238"/>
      <c r="T173" s="530"/>
      <c r="U173" s="448"/>
      <c r="V173" s="40"/>
      <c r="W173" s="53"/>
    </row>
    <row r="174" spans="1:25" ht="27.75" customHeight="1">
      <c r="A174" s="158"/>
      <c r="B174" s="673"/>
      <c r="C174" s="317" t="s">
        <v>198</v>
      </c>
      <c r="D174" s="420">
        <v>180</v>
      </c>
      <c r="E174" s="448">
        <f t="shared" si="44"/>
        <v>0</v>
      </c>
      <c r="F174" s="35">
        <f t="shared" si="45"/>
        <v>0</v>
      </c>
      <c r="G174" s="226"/>
      <c r="H174" s="420"/>
      <c r="I174" s="497"/>
      <c r="J174" s="43"/>
      <c r="K174" s="226"/>
      <c r="L174" s="420"/>
      <c r="M174" s="497"/>
      <c r="N174" s="43"/>
      <c r="O174" s="251"/>
      <c r="P174" s="420"/>
      <c r="Q174" s="497"/>
      <c r="R174" s="175"/>
      <c r="S174" s="238"/>
      <c r="T174" s="420"/>
      <c r="U174" s="448"/>
      <c r="V174" s="40"/>
      <c r="W174" s="53"/>
    </row>
    <row r="175" spans="1:25" ht="27.75" customHeight="1">
      <c r="A175" s="158"/>
      <c r="B175" s="673"/>
      <c r="C175" s="317" t="s">
        <v>199</v>
      </c>
      <c r="D175" s="420">
        <v>580</v>
      </c>
      <c r="E175" s="448">
        <f t="shared" si="44"/>
        <v>0</v>
      </c>
      <c r="F175" s="35">
        <f t="shared" si="45"/>
        <v>0</v>
      </c>
      <c r="G175" s="226"/>
      <c r="H175" s="420"/>
      <c r="I175" s="497"/>
      <c r="J175" s="43"/>
      <c r="K175" s="226"/>
      <c r="L175" s="420"/>
      <c r="M175" s="497"/>
      <c r="N175" s="43"/>
      <c r="O175" s="226"/>
      <c r="P175" s="420"/>
      <c r="Q175" s="497"/>
      <c r="R175" s="175"/>
      <c r="S175" s="317" t="s">
        <v>236</v>
      </c>
      <c r="T175" s="530">
        <v>40</v>
      </c>
      <c r="U175" s="448">
        <f>ROUND(V175*T175/100,-1)</f>
        <v>0</v>
      </c>
      <c r="V175" s="37">
        <f>+V$168</f>
        <v>0</v>
      </c>
      <c r="W175" s="53"/>
    </row>
    <row r="176" spans="1:25" ht="27.75" customHeight="1" thickBot="1">
      <c r="A176" s="158"/>
      <c r="B176" s="673"/>
      <c r="C176" s="375" t="s">
        <v>200</v>
      </c>
      <c r="D176" s="425">
        <v>250</v>
      </c>
      <c r="E176" s="451">
        <f t="shared" si="44"/>
        <v>0</v>
      </c>
      <c r="F176" s="76">
        <f t="shared" si="45"/>
        <v>0</v>
      </c>
      <c r="G176" s="227"/>
      <c r="H176" s="425"/>
      <c r="I176" s="498"/>
      <c r="J176" s="71"/>
      <c r="K176" s="227"/>
      <c r="L176" s="425"/>
      <c r="M176" s="498"/>
      <c r="N176" s="71"/>
      <c r="O176" s="227"/>
      <c r="P176" s="425"/>
      <c r="Q176" s="498"/>
      <c r="R176" s="178"/>
      <c r="S176" s="239"/>
      <c r="T176" s="425"/>
      <c r="U176" s="451"/>
      <c r="V176" s="161"/>
      <c r="W176" s="53"/>
    </row>
    <row r="177" spans="1:25" ht="27.75" customHeight="1" thickBot="1">
      <c r="A177" s="158"/>
      <c r="B177" s="274">
        <f>+D177+H177+L177+P177+T177</f>
        <v>6530</v>
      </c>
      <c r="C177" s="241" t="s">
        <v>21</v>
      </c>
      <c r="D177" s="436">
        <f>SUBTOTAL(9,D169:D176)</f>
        <v>6080</v>
      </c>
      <c r="E177" s="464">
        <f>SUBTOTAL(9,E169:E176)</f>
        <v>0</v>
      </c>
      <c r="F177" s="61"/>
      <c r="G177" s="221" t="s">
        <v>19</v>
      </c>
      <c r="H177" s="436">
        <f>SUBTOTAL(9,H169:H176)</f>
        <v>290</v>
      </c>
      <c r="I177" s="464">
        <f>SUBTOTAL(9,I169:I176)</f>
        <v>0</v>
      </c>
      <c r="J177" s="61"/>
      <c r="K177" s="228" t="s">
        <v>19</v>
      </c>
      <c r="L177" s="436">
        <f>SUM(L169:L176)</f>
        <v>0</v>
      </c>
      <c r="M177" s="464">
        <f>SUM(M169:M176)</f>
        <v>0</v>
      </c>
      <c r="N177" s="46"/>
      <c r="O177" s="221" t="s">
        <v>19</v>
      </c>
      <c r="P177" s="436">
        <f>SUBTOTAL(9,P169:P176)</f>
        <v>120</v>
      </c>
      <c r="Q177" s="464">
        <f>SUBTOTAL(9,Q169:Q176)</f>
        <v>0</v>
      </c>
      <c r="R177" s="61"/>
      <c r="S177" s="217" t="s">
        <v>19</v>
      </c>
      <c r="T177" s="436">
        <f>SUBTOTAL(9,T169:T176)</f>
        <v>40</v>
      </c>
      <c r="U177" s="463">
        <f>SUBTOTAL(9,U169:U176)</f>
        <v>0</v>
      </c>
      <c r="V177" s="47"/>
      <c r="W177" s="53"/>
    </row>
    <row r="178" spans="1:25" ht="27.75" customHeight="1" thickBot="1">
      <c r="A178" s="156"/>
      <c r="B178" s="280">
        <f>+$C$1</f>
        <v>0</v>
      </c>
      <c r="C178" s="288" t="str">
        <f>IF(E186+I186+M186+Q186+U186&gt;0,"南松浦郡 " &amp; TEXT(E186+I186+M186+Q186+U186,"#,###,###枚"),"南松浦郡")</f>
        <v>南松浦郡</v>
      </c>
      <c r="D178" s="432"/>
      <c r="E178" s="459"/>
      <c r="F178" s="147">
        <f>+B178</f>
        <v>0</v>
      </c>
      <c r="G178" s="286"/>
      <c r="H178" s="474"/>
      <c r="I178" s="494"/>
      <c r="J178" s="148">
        <f>+B178</f>
        <v>0</v>
      </c>
      <c r="K178" s="286"/>
      <c r="L178" s="474"/>
      <c r="M178" s="494"/>
      <c r="N178" s="148">
        <f>+B178</f>
        <v>0</v>
      </c>
      <c r="O178" s="286"/>
      <c r="P178" s="474"/>
      <c r="Q178" s="494"/>
      <c r="R178" s="148">
        <f>+B178</f>
        <v>0</v>
      </c>
      <c r="S178" s="286"/>
      <c r="T178" s="474"/>
      <c r="U178" s="291"/>
      <c r="V178" s="149">
        <f>+B178</f>
        <v>0</v>
      </c>
    </row>
    <row r="179" spans="1:25" ht="27.75" customHeight="1">
      <c r="A179" s="146"/>
      <c r="B179" s="672" t="s">
        <v>136</v>
      </c>
      <c r="C179" s="348" t="s">
        <v>188</v>
      </c>
      <c r="D179" s="419">
        <v>340</v>
      </c>
      <c r="E179" s="450">
        <f t="shared" ref="E179:E185" si="46">ROUND(F179*D179/100,-1)</f>
        <v>0</v>
      </c>
      <c r="F179" s="32">
        <f t="shared" ref="F179:F185" si="47">+F$178</f>
        <v>0</v>
      </c>
      <c r="G179" s="222"/>
      <c r="H179" s="419"/>
      <c r="I179" s="450"/>
      <c r="J179" s="66"/>
      <c r="K179" s="222"/>
      <c r="L179" s="419"/>
      <c r="M179" s="450"/>
      <c r="N179" s="66"/>
      <c r="O179" s="222"/>
      <c r="P179" s="419"/>
      <c r="Q179" s="450"/>
      <c r="R179" s="179"/>
      <c r="S179" s="240"/>
      <c r="T179" s="538"/>
      <c r="U179" s="450"/>
      <c r="V179" s="179"/>
    </row>
    <row r="180" spans="1:25" ht="27.75" customHeight="1">
      <c r="A180" s="158"/>
      <c r="B180" s="673"/>
      <c r="C180" s="308" t="s">
        <v>285</v>
      </c>
      <c r="D180" s="420">
        <v>280</v>
      </c>
      <c r="E180" s="448">
        <f t="shared" si="46"/>
        <v>0</v>
      </c>
      <c r="F180" s="35">
        <f t="shared" si="47"/>
        <v>0</v>
      </c>
      <c r="G180" s="232"/>
      <c r="H180" s="420"/>
      <c r="I180" s="448"/>
      <c r="J180" s="41"/>
      <c r="K180" s="226"/>
      <c r="L180" s="420"/>
      <c r="M180" s="448"/>
      <c r="N180" s="38"/>
      <c r="O180" s="251"/>
      <c r="P180" s="420"/>
      <c r="Q180" s="448"/>
      <c r="R180" s="180"/>
      <c r="S180" s="232"/>
      <c r="T180" s="420"/>
      <c r="U180" s="448"/>
      <c r="V180" s="41"/>
      <c r="W180" s="53"/>
      <c r="Y180" s="65"/>
    </row>
    <row r="181" spans="1:25" ht="27.75" customHeight="1">
      <c r="A181" s="158"/>
      <c r="B181" s="673"/>
      <c r="C181" s="334" t="s">
        <v>279</v>
      </c>
      <c r="D181" s="445">
        <v>20</v>
      </c>
      <c r="E181" s="448">
        <f t="shared" si="46"/>
        <v>0</v>
      </c>
      <c r="F181" s="35">
        <f t="shared" si="47"/>
        <v>0</v>
      </c>
      <c r="G181" s="226"/>
      <c r="H181" s="420"/>
      <c r="I181" s="448"/>
      <c r="J181" s="38"/>
      <c r="K181" s="226"/>
      <c r="L181" s="420"/>
      <c r="M181" s="448"/>
      <c r="N181" s="38"/>
      <c r="O181" s="252"/>
      <c r="P181" s="420"/>
      <c r="Q181" s="448"/>
      <c r="R181" s="180"/>
      <c r="S181" s="238"/>
      <c r="T181" s="420"/>
      <c r="U181" s="448"/>
      <c r="V181" s="180"/>
      <c r="W181" s="53"/>
      <c r="Y181" s="65"/>
    </row>
    <row r="182" spans="1:25" ht="27.75" customHeight="1">
      <c r="A182" s="158"/>
      <c r="B182" s="673"/>
      <c r="C182" s="317" t="s">
        <v>189</v>
      </c>
      <c r="D182" s="420">
        <v>700</v>
      </c>
      <c r="E182" s="448">
        <f t="shared" si="46"/>
        <v>0</v>
      </c>
      <c r="F182" s="35">
        <f t="shared" si="47"/>
        <v>0</v>
      </c>
      <c r="G182" s="226"/>
      <c r="H182" s="420"/>
      <c r="I182" s="448"/>
      <c r="J182" s="38"/>
      <c r="K182" s="226"/>
      <c r="L182" s="420"/>
      <c r="M182" s="448"/>
      <c r="N182" s="38"/>
      <c r="O182" s="248"/>
      <c r="P182" s="420"/>
      <c r="Q182" s="448"/>
      <c r="R182" s="41"/>
      <c r="S182" s="238"/>
      <c r="T182" s="420"/>
      <c r="U182" s="448"/>
      <c r="V182" s="180"/>
      <c r="W182" s="53"/>
    </row>
    <row r="183" spans="1:25" ht="27.75" customHeight="1">
      <c r="A183" s="158"/>
      <c r="B183" s="673"/>
      <c r="C183" s="317" t="s">
        <v>190</v>
      </c>
      <c r="D183" s="420">
        <v>740</v>
      </c>
      <c r="E183" s="448">
        <f t="shared" si="46"/>
        <v>0</v>
      </c>
      <c r="F183" s="35">
        <f t="shared" si="47"/>
        <v>0</v>
      </c>
      <c r="G183" s="226"/>
      <c r="H183" s="420"/>
      <c r="I183" s="448"/>
      <c r="J183" s="38"/>
      <c r="K183" s="226"/>
      <c r="L183" s="420"/>
      <c r="M183" s="448"/>
      <c r="N183" s="41"/>
      <c r="O183" s="208"/>
      <c r="P183" s="442"/>
      <c r="Q183" s="448"/>
      <c r="R183" s="41"/>
      <c r="S183" s="238"/>
      <c r="T183" s="420"/>
      <c r="U183" s="448"/>
      <c r="V183" s="180"/>
      <c r="W183" s="53"/>
    </row>
    <row r="184" spans="1:25" ht="27.75" customHeight="1">
      <c r="A184" s="158"/>
      <c r="B184" s="673"/>
      <c r="C184" s="317" t="s">
        <v>191</v>
      </c>
      <c r="D184" s="420">
        <v>310</v>
      </c>
      <c r="E184" s="448">
        <f t="shared" si="46"/>
        <v>0</v>
      </c>
      <c r="F184" s="35">
        <f t="shared" si="47"/>
        <v>0</v>
      </c>
      <c r="G184" s="226"/>
      <c r="H184" s="420"/>
      <c r="I184" s="448"/>
      <c r="J184" s="38"/>
      <c r="K184" s="226"/>
      <c r="L184" s="420"/>
      <c r="M184" s="448"/>
      <c r="N184" s="38"/>
      <c r="O184" s="251"/>
      <c r="P184" s="420"/>
      <c r="Q184" s="448"/>
      <c r="R184" s="180"/>
      <c r="S184" s="238"/>
      <c r="T184" s="420"/>
      <c r="U184" s="448"/>
      <c r="V184" s="180"/>
      <c r="W184" s="53"/>
    </row>
    <row r="185" spans="1:25" ht="27.75" customHeight="1" thickBot="1">
      <c r="A185" s="158"/>
      <c r="B185" s="673"/>
      <c r="C185" s="375" t="s">
        <v>192</v>
      </c>
      <c r="D185" s="425">
        <v>160</v>
      </c>
      <c r="E185" s="451">
        <f t="shared" si="46"/>
        <v>0</v>
      </c>
      <c r="F185" s="76">
        <f t="shared" si="47"/>
        <v>0</v>
      </c>
      <c r="G185" s="227"/>
      <c r="H185" s="425"/>
      <c r="I185" s="451"/>
      <c r="J185" s="70"/>
      <c r="K185" s="227"/>
      <c r="L185" s="425"/>
      <c r="M185" s="451"/>
      <c r="N185" s="70"/>
      <c r="O185" s="227"/>
      <c r="P185" s="425"/>
      <c r="Q185" s="451"/>
      <c r="R185" s="70"/>
      <c r="S185" s="227"/>
      <c r="T185" s="425"/>
      <c r="U185" s="451"/>
      <c r="V185" s="181"/>
      <c r="W185" s="53"/>
    </row>
    <row r="186" spans="1:25" ht="27.75" customHeight="1" thickBot="1">
      <c r="A186" s="158"/>
      <c r="B186" s="274">
        <f>+D186+H186+L186+P186+T186</f>
        <v>2550</v>
      </c>
      <c r="C186" s="241" t="s">
        <v>21</v>
      </c>
      <c r="D186" s="438">
        <f>SUBTOTAL(9,D179:D185)</f>
        <v>2550</v>
      </c>
      <c r="E186" s="464">
        <f>SUBTOTAL(9,E179:E185)</f>
        <v>0</v>
      </c>
      <c r="F186" s="61"/>
      <c r="G186" s="221" t="s">
        <v>19</v>
      </c>
      <c r="H186" s="438">
        <f>SUBTOTAL(9,H179:H185)</f>
        <v>0</v>
      </c>
      <c r="I186" s="464">
        <f>SUBTOTAL(9,I179:I185)</f>
        <v>0</v>
      </c>
      <c r="J186" s="61"/>
      <c r="K186" s="228" t="s">
        <v>19</v>
      </c>
      <c r="L186" s="438">
        <f>SUM(L179:L185)</f>
        <v>0</v>
      </c>
      <c r="M186" s="464">
        <f>SUM(M179:M185)</f>
        <v>0</v>
      </c>
      <c r="N186" s="46"/>
      <c r="O186" s="221" t="s">
        <v>19</v>
      </c>
      <c r="P186" s="438">
        <f>SUM(P179:P185)</f>
        <v>0</v>
      </c>
      <c r="Q186" s="464">
        <f>SUM(Q179:Q185)</f>
        <v>0</v>
      </c>
      <c r="R186" s="61"/>
      <c r="S186" s="217" t="s">
        <v>19</v>
      </c>
      <c r="T186" s="438">
        <f>SUBTOTAL(9,T179:T185)</f>
        <v>0</v>
      </c>
      <c r="U186" s="463">
        <f>SUBTOTAL(9,U179:U185)</f>
        <v>0</v>
      </c>
      <c r="V186" s="61"/>
      <c r="W186" s="53"/>
    </row>
    <row r="187" spans="1:25" ht="27.75" customHeight="1" thickBot="1">
      <c r="A187" s="156"/>
      <c r="B187" s="280">
        <f>+$C$1</f>
        <v>0</v>
      </c>
      <c r="C187" s="288" t="str">
        <f>IF(E190+M190+Q190+U190&gt;0,"壱岐市 " &amp; TEXT(E190+M190+Q190+U190,"#,###,###枚"),"壱岐市")</f>
        <v>壱岐市</v>
      </c>
      <c r="D187" s="432"/>
      <c r="E187" s="459"/>
      <c r="F187" s="147">
        <f>+B187</f>
        <v>0</v>
      </c>
      <c r="G187" s="286"/>
      <c r="H187" s="474"/>
      <c r="I187" s="494"/>
      <c r="J187" s="148">
        <f>+B187</f>
        <v>0</v>
      </c>
      <c r="K187" s="286"/>
      <c r="L187" s="474"/>
      <c r="M187" s="494"/>
      <c r="N187" s="148">
        <f>+B187</f>
        <v>0</v>
      </c>
      <c r="O187" s="286"/>
      <c r="P187" s="474"/>
      <c r="Q187" s="494"/>
      <c r="R187" s="148">
        <f>+B187</f>
        <v>0</v>
      </c>
      <c r="S187" s="286"/>
      <c r="T187" s="474"/>
      <c r="U187" s="291"/>
      <c r="V187" s="149">
        <f>+B187</f>
        <v>0</v>
      </c>
    </row>
    <row r="188" spans="1:25" ht="27.75" customHeight="1">
      <c r="A188" s="146"/>
      <c r="B188" s="182" t="s">
        <v>137</v>
      </c>
      <c r="C188" s="348" t="s">
        <v>150</v>
      </c>
      <c r="D188" s="419">
        <v>220</v>
      </c>
      <c r="E188" s="450">
        <f>ROUND(F188*D188/100,-1)</f>
        <v>0</v>
      </c>
      <c r="F188" s="32">
        <f>+F187</f>
        <v>0</v>
      </c>
      <c r="G188" s="222"/>
      <c r="H188" s="481"/>
      <c r="I188" s="499"/>
      <c r="J188" s="64"/>
      <c r="K188" s="348" t="s">
        <v>150</v>
      </c>
      <c r="L188" s="419">
        <v>40</v>
      </c>
      <c r="M188" s="450">
        <f>ROUND(N188*L188/100,-1)</f>
        <v>0</v>
      </c>
      <c r="N188" s="32">
        <f>+N187</f>
        <v>0</v>
      </c>
      <c r="O188" s="348" t="s">
        <v>150</v>
      </c>
      <c r="P188" s="419">
        <v>1340</v>
      </c>
      <c r="Q188" s="450">
        <f>ROUND(R188*P188/100,-1)</f>
        <v>0</v>
      </c>
      <c r="R188" s="32">
        <f>+R187</f>
        <v>0</v>
      </c>
      <c r="S188" s="348" t="s">
        <v>232</v>
      </c>
      <c r="T188" s="419">
        <v>1150</v>
      </c>
      <c r="U188" s="450">
        <f>ROUND(V188*T188/100,-1)</f>
        <v>0</v>
      </c>
      <c r="V188" s="34">
        <f>+V187</f>
        <v>0</v>
      </c>
    </row>
    <row r="189" spans="1:25" ht="27.75" customHeight="1" thickBot="1">
      <c r="A189" s="158"/>
      <c r="B189" s="183" t="s">
        <v>138</v>
      </c>
      <c r="C189" s="227"/>
      <c r="D189" s="425"/>
      <c r="E189" s="451"/>
      <c r="F189" s="70"/>
      <c r="G189" s="227"/>
      <c r="H189" s="482"/>
      <c r="I189" s="498"/>
      <c r="J189" s="71"/>
      <c r="K189" s="227"/>
      <c r="L189" s="425"/>
      <c r="M189" s="451"/>
      <c r="N189" s="70"/>
      <c r="O189" s="227"/>
      <c r="P189" s="425"/>
      <c r="Q189" s="451"/>
      <c r="R189" s="70"/>
      <c r="S189" s="375" t="s">
        <v>233</v>
      </c>
      <c r="T189" s="525">
        <v>170</v>
      </c>
      <c r="U189" s="451">
        <f>ROUND(V189*T189/100,-1)</f>
        <v>0</v>
      </c>
      <c r="V189" s="81">
        <f>+V187</f>
        <v>0</v>
      </c>
      <c r="W189" s="53"/>
      <c r="Y189" s="65"/>
    </row>
    <row r="190" spans="1:25" ht="27.75" customHeight="1" thickBot="1">
      <c r="A190" s="158"/>
      <c r="B190" s="274">
        <f>+D190+H190+L190+P190+T190</f>
        <v>2920</v>
      </c>
      <c r="C190" s="241" t="s">
        <v>21</v>
      </c>
      <c r="D190" s="438">
        <f>SUBTOTAL(9,D188:D189)</f>
        <v>220</v>
      </c>
      <c r="E190" s="464">
        <f>SUBTOTAL(9,E188:E189)</f>
        <v>0</v>
      </c>
      <c r="F190" s="61"/>
      <c r="G190" s="221" t="s">
        <v>19</v>
      </c>
      <c r="H190" s="483">
        <f>SUM(H188:H189)</f>
        <v>0</v>
      </c>
      <c r="I190" s="464">
        <f>SUM(I188:I189)</f>
        <v>0</v>
      </c>
      <c r="J190" s="61"/>
      <c r="K190" s="228" t="s">
        <v>19</v>
      </c>
      <c r="L190" s="438">
        <f>SUBTOTAL(9,L188:L189)</f>
        <v>40</v>
      </c>
      <c r="M190" s="464">
        <f>SUBTOTAL(9,M188:M189)</f>
        <v>0</v>
      </c>
      <c r="N190" s="61"/>
      <c r="O190" s="221" t="s">
        <v>19</v>
      </c>
      <c r="P190" s="438">
        <f>SUBTOTAL(9,P188:P189)</f>
        <v>1340</v>
      </c>
      <c r="Q190" s="464">
        <f>SUBTOTAL(9,Q188:Q189)</f>
        <v>0</v>
      </c>
      <c r="R190" s="61"/>
      <c r="S190" s="217" t="s">
        <v>19</v>
      </c>
      <c r="T190" s="438">
        <f>SUBTOTAL(9,T188:T189)</f>
        <v>1320</v>
      </c>
      <c r="U190" s="463">
        <f>SUBTOTAL(9,U188:U189)</f>
        <v>0</v>
      </c>
      <c r="V190" s="47"/>
      <c r="W190" s="53"/>
      <c r="Y190" s="65"/>
    </row>
    <row r="191" spans="1:25" ht="27.75" customHeight="1" thickBot="1">
      <c r="A191" s="156"/>
      <c r="B191" s="280">
        <f>+$C$1</f>
        <v>0</v>
      </c>
      <c r="C191" s="289" t="str">
        <f>IF(E195+U195&gt;0,"対馬市 " &amp; TEXT(E195+U195,"#,###,###枚"),"対馬市")</f>
        <v>対馬市</v>
      </c>
      <c r="D191" s="446"/>
      <c r="E191" s="465"/>
      <c r="F191" s="147">
        <f>+B191</f>
        <v>0</v>
      </c>
      <c r="G191" s="218"/>
      <c r="H191" s="484"/>
      <c r="I191" s="503"/>
      <c r="J191" s="148">
        <f>+B191</f>
        <v>0</v>
      </c>
      <c r="K191" s="218"/>
      <c r="L191" s="484"/>
      <c r="M191" s="503"/>
      <c r="N191" s="148">
        <f>+B191</f>
        <v>0</v>
      </c>
      <c r="O191" s="218"/>
      <c r="P191" s="484"/>
      <c r="Q191" s="503"/>
      <c r="R191" s="148">
        <f>+B191</f>
        <v>0</v>
      </c>
      <c r="S191" s="218"/>
      <c r="T191" s="484"/>
      <c r="U191" s="503"/>
      <c r="V191" s="149">
        <f>+B191</f>
        <v>0</v>
      </c>
    </row>
    <row r="192" spans="1:25" ht="27.75" customHeight="1" thickBot="1">
      <c r="A192" s="146"/>
      <c r="B192" s="182" t="s">
        <v>139</v>
      </c>
      <c r="C192" s="388" t="s">
        <v>282</v>
      </c>
      <c r="D192" s="436">
        <v>2180</v>
      </c>
      <c r="E192" s="447">
        <f>ROUND(F192*D192/100,-1)</f>
        <v>0</v>
      </c>
      <c r="F192" s="35">
        <f>+F191</f>
        <v>0</v>
      </c>
      <c r="G192" s="241"/>
      <c r="H192" s="479"/>
      <c r="I192" s="504"/>
      <c r="J192" s="46"/>
      <c r="K192" s="241"/>
      <c r="L192" s="479"/>
      <c r="M192" s="504"/>
      <c r="N192" s="46"/>
      <c r="O192" s="241"/>
      <c r="P192" s="436"/>
      <c r="Q192" s="521"/>
      <c r="R192" s="67"/>
      <c r="S192" s="241"/>
      <c r="T192" s="436"/>
      <c r="U192" s="541"/>
      <c r="V192" s="97"/>
    </row>
    <row r="193" spans="1:26" ht="27.75" customHeight="1">
      <c r="A193" s="184"/>
      <c r="B193" s="183" t="s">
        <v>140</v>
      </c>
      <c r="C193" s="222"/>
      <c r="D193" s="419"/>
      <c r="E193" s="450"/>
      <c r="F193" s="66"/>
      <c r="G193" s="222"/>
      <c r="H193" s="481"/>
      <c r="I193" s="499"/>
      <c r="J193" s="64"/>
      <c r="K193" s="222"/>
      <c r="L193" s="481"/>
      <c r="M193" s="499"/>
      <c r="N193" s="64"/>
      <c r="O193" s="253"/>
      <c r="P193" s="419"/>
      <c r="Q193" s="522"/>
      <c r="R193" s="93"/>
      <c r="S193" s="348" t="s">
        <v>234</v>
      </c>
      <c r="T193" s="419">
        <v>60</v>
      </c>
      <c r="U193" s="450">
        <f>ROUND(V193*T193/100,-1)</f>
        <v>0</v>
      </c>
      <c r="V193" s="37">
        <f>+V191</f>
        <v>0</v>
      </c>
      <c r="W193" s="151"/>
      <c r="Y193" s="65"/>
    </row>
    <row r="194" spans="1:26" ht="27.75" customHeight="1" thickBot="1">
      <c r="A194" s="184"/>
      <c r="B194" s="183" t="s">
        <v>141</v>
      </c>
      <c r="C194" s="227"/>
      <c r="D194" s="425"/>
      <c r="E194" s="451"/>
      <c r="F194" s="70"/>
      <c r="G194" s="227"/>
      <c r="H194" s="482"/>
      <c r="I194" s="498"/>
      <c r="J194" s="71"/>
      <c r="K194" s="227"/>
      <c r="L194" s="482"/>
      <c r="M194" s="498"/>
      <c r="N194" s="71"/>
      <c r="O194" s="227"/>
      <c r="P194" s="425"/>
      <c r="Q194" s="496"/>
      <c r="R194" s="70"/>
      <c r="S194" s="375" t="s">
        <v>235</v>
      </c>
      <c r="T194" s="525">
        <v>30</v>
      </c>
      <c r="U194" s="542">
        <f>ROUND(V194*T194/100,-1)</f>
        <v>0</v>
      </c>
      <c r="V194" s="80">
        <f>+V191</f>
        <v>0</v>
      </c>
      <c r="Y194" s="65"/>
    </row>
    <row r="195" spans="1:26" ht="27.75" customHeight="1" thickBot="1">
      <c r="A195" s="184"/>
      <c r="B195" s="274">
        <f>+D195+H195+L195+P195+T195</f>
        <v>2270</v>
      </c>
      <c r="C195" s="241" t="s">
        <v>21</v>
      </c>
      <c r="D195" s="438">
        <f>SUBTOTAL(9,D192:D194)</f>
        <v>2180</v>
      </c>
      <c r="E195" s="464">
        <f>SUBTOTAL(9,E192:E194)</f>
        <v>0</v>
      </c>
      <c r="F195" s="61"/>
      <c r="G195" s="221" t="s">
        <v>19</v>
      </c>
      <c r="H195" s="483">
        <f>SUM(H192:H194)</f>
        <v>0</v>
      </c>
      <c r="I195" s="464">
        <f>SUM(I192:I194)</f>
        <v>0</v>
      </c>
      <c r="J195" s="61"/>
      <c r="K195" s="228" t="s">
        <v>19</v>
      </c>
      <c r="L195" s="483">
        <f>SUM(L192:L194)</f>
        <v>0</v>
      </c>
      <c r="M195" s="464">
        <f>SUM(M192:M194)</f>
        <v>0</v>
      </c>
      <c r="N195" s="61"/>
      <c r="O195" s="221" t="s">
        <v>19</v>
      </c>
      <c r="P195" s="438">
        <f>SUM(P192:P194)</f>
        <v>0</v>
      </c>
      <c r="Q195" s="464">
        <f>SUM(Q192:Q194)</f>
        <v>0</v>
      </c>
      <c r="R195" s="61"/>
      <c r="S195" s="217" t="s">
        <v>19</v>
      </c>
      <c r="T195" s="438">
        <f>SUBTOTAL(9,T192:T194)</f>
        <v>90</v>
      </c>
      <c r="U195" s="463">
        <f>SUBTOTAL(9,U192:U194)</f>
        <v>0</v>
      </c>
      <c r="V195" s="47"/>
      <c r="Y195" s="65"/>
    </row>
    <row r="196" spans="1:26" ht="27.75" customHeight="1" thickBot="1">
      <c r="A196" s="156"/>
      <c r="C196" s="272"/>
      <c r="D196" s="200"/>
      <c r="E196" s="295"/>
      <c r="G196" s="24"/>
      <c r="H196" s="290"/>
      <c r="I196" s="293"/>
      <c r="J196" s="24"/>
      <c r="K196" s="24"/>
      <c r="L196" s="290"/>
      <c r="M196" s="293"/>
      <c r="N196" s="24"/>
      <c r="O196" s="24"/>
      <c r="P196" s="290"/>
      <c r="Q196" s="293"/>
      <c r="R196" s="24"/>
      <c r="S196" s="24"/>
      <c r="T196" s="290"/>
      <c r="U196" s="293"/>
      <c r="V196" s="98"/>
      <c r="Y196" s="65"/>
    </row>
    <row r="197" spans="1:26" ht="29.1" customHeight="1" thickBot="1">
      <c r="C197" s="273" t="s">
        <v>126</v>
      </c>
      <c r="D197" s="466" t="s">
        <v>3</v>
      </c>
      <c r="E197" s="294">
        <f>SUBTOTAL(9,E7:E194)</f>
        <v>0</v>
      </c>
      <c r="F197" s="107"/>
      <c r="G197" s="108"/>
      <c r="H197" s="466" t="s">
        <v>127</v>
      </c>
      <c r="I197" s="294">
        <f>SUBTOTAL(9,I7:I196)</f>
        <v>0</v>
      </c>
      <c r="J197" s="106"/>
      <c r="K197" s="108"/>
      <c r="L197" s="466" t="s">
        <v>128</v>
      </c>
      <c r="M197" s="294">
        <f>SUBTOTAL(9,M7:M196)</f>
        <v>0</v>
      </c>
      <c r="N197" s="299"/>
      <c r="O197" s="108"/>
      <c r="P197" s="466" t="s">
        <v>60</v>
      </c>
      <c r="Q197" s="294">
        <f>SUBTOTAL(9,Q7:Q196)</f>
        <v>0</v>
      </c>
      <c r="R197" s="106"/>
      <c r="S197" s="108"/>
      <c r="T197" s="467" t="s">
        <v>129</v>
      </c>
      <c r="U197" s="292">
        <f>SUBTOTAL(9,U7:U196)</f>
        <v>0</v>
      </c>
    </row>
    <row r="198" spans="1:26" ht="27.75" customHeight="1">
      <c r="N198" s="581"/>
    </row>
    <row r="199" spans="1:26" ht="29.1" customHeight="1">
      <c r="C199" s="397" t="s">
        <v>369</v>
      </c>
      <c r="D199" s="186"/>
      <c r="E199" s="186"/>
      <c r="F199" s="186"/>
      <c r="G199" s="186"/>
      <c r="H199" s="186"/>
      <c r="I199" s="186"/>
      <c r="J199" s="186"/>
      <c r="K199" s="186"/>
      <c r="L199" s="186"/>
      <c r="M199" s="186"/>
      <c r="N199" s="186"/>
      <c r="O199" s="186"/>
      <c r="P199" s="186"/>
      <c r="Q199" s="186"/>
      <c r="R199" s="186"/>
      <c r="S199" s="186"/>
      <c r="T199" s="187"/>
      <c r="U199" s="301"/>
      <c r="V199" s="189"/>
      <c r="Z199" s="103"/>
    </row>
    <row r="200" spans="1:26" ht="29.1" customHeight="1">
      <c r="C200" s="190" t="s">
        <v>351</v>
      </c>
      <c r="D200" s="301"/>
      <c r="E200" s="301"/>
      <c r="F200" s="301"/>
      <c r="G200" s="301"/>
      <c r="H200" s="301"/>
      <c r="I200" s="301"/>
      <c r="J200" s="301"/>
      <c r="K200" s="301"/>
      <c r="L200" s="301"/>
      <c r="M200" s="301"/>
      <c r="N200" s="301"/>
      <c r="O200" s="301"/>
      <c r="P200" s="301"/>
      <c r="Q200" s="301"/>
      <c r="R200" s="301"/>
      <c r="S200" s="301"/>
      <c r="T200" s="188"/>
      <c r="U200" s="301"/>
      <c r="V200" s="189"/>
    </row>
    <row r="201" spans="1:26" ht="29.1" customHeight="1">
      <c r="C201" s="190" t="s">
        <v>352</v>
      </c>
      <c r="D201" s="301"/>
      <c r="E201" s="301"/>
      <c r="F201" s="301"/>
      <c r="G201" s="301"/>
      <c r="H201" s="301"/>
      <c r="I201" s="301"/>
      <c r="J201" s="301"/>
      <c r="K201" s="301"/>
      <c r="L201" s="301"/>
      <c r="M201" s="301"/>
      <c r="N201" s="301"/>
      <c r="O201" s="301"/>
      <c r="P201" s="301"/>
      <c r="Q201" s="301"/>
      <c r="R201" s="301"/>
      <c r="S201" s="301"/>
      <c r="T201" s="188"/>
      <c r="U201" s="301"/>
      <c r="V201" s="189"/>
    </row>
    <row r="202" spans="1:26" ht="29.1" customHeight="1">
      <c r="C202" s="190" t="s">
        <v>353</v>
      </c>
      <c r="D202" s="301"/>
      <c r="E202" s="301"/>
      <c r="F202" s="301"/>
      <c r="G202" s="301"/>
      <c r="H202" s="301"/>
      <c r="I202" s="301"/>
      <c r="J202" s="301"/>
      <c r="K202" s="301"/>
      <c r="L202" s="301"/>
      <c r="M202" s="301"/>
      <c r="N202" s="301"/>
      <c r="O202" s="301"/>
      <c r="P202" s="301"/>
      <c r="Q202" s="301"/>
      <c r="R202" s="301"/>
      <c r="S202" s="301"/>
      <c r="T202" s="188"/>
      <c r="U202" s="301"/>
      <c r="V202" s="189"/>
    </row>
    <row r="203" spans="1:26" ht="29.1" customHeight="1">
      <c r="C203" s="190" t="s">
        <v>354</v>
      </c>
      <c r="D203" s="300"/>
      <c r="E203" s="300"/>
      <c r="F203" s="300"/>
      <c r="G203" s="300"/>
      <c r="H203" s="300"/>
      <c r="I203" s="300"/>
      <c r="J203" s="300"/>
      <c r="K203" s="300"/>
      <c r="L203" s="300"/>
      <c r="M203" s="300"/>
      <c r="N203" s="300"/>
      <c r="O203" s="300"/>
      <c r="P203" s="300"/>
      <c r="Q203" s="300"/>
      <c r="R203" s="300"/>
      <c r="S203" s="300"/>
      <c r="T203" s="191"/>
      <c r="U203" s="300"/>
      <c r="V203" s="189"/>
    </row>
    <row r="204" spans="1:26" ht="29.1" customHeight="1">
      <c r="C204" s="190" t="s">
        <v>355</v>
      </c>
      <c r="D204" s="300"/>
      <c r="E204" s="300"/>
      <c r="F204" s="300"/>
      <c r="G204" s="300"/>
      <c r="H204" s="300"/>
      <c r="I204" s="300"/>
      <c r="J204" s="300"/>
      <c r="K204" s="300"/>
      <c r="L204" s="300"/>
      <c r="M204" s="300"/>
      <c r="N204" s="300"/>
      <c r="O204" s="300"/>
      <c r="P204" s="300"/>
      <c r="Q204" s="300"/>
      <c r="R204" s="300"/>
      <c r="S204" s="300"/>
      <c r="T204" s="191"/>
      <c r="U204" s="300"/>
      <c r="V204" s="189"/>
    </row>
    <row r="205" spans="1:26" ht="29.1" customHeight="1">
      <c r="C205" s="190" t="s">
        <v>356</v>
      </c>
      <c r="D205" s="300"/>
      <c r="E205" s="300"/>
      <c r="F205" s="300"/>
      <c r="G205" s="300"/>
      <c r="H205" s="300"/>
      <c r="I205" s="300"/>
      <c r="J205" s="300"/>
      <c r="K205" s="300"/>
      <c r="L205" s="300"/>
      <c r="M205" s="300"/>
      <c r="N205" s="300"/>
      <c r="O205" s="300"/>
      <c r="P205" s="300"/>
      <c r="Q205" s="300"/>
      <c r="R205" s="300"/>
      <c r="S205" s="300"/>
      <c r="T205" s="191"/>
      <c r="U205" s="300"/>
      <c r="V205" s="189"/>
    </row>
    <row r="206" spans="1:26" ht="29.1" customHeight="1">
      <c r="C206" s="190" t="s">
        <v>357</v>
      </c>
      <c r="D206" s="300"/>
      <c r="E206" s="300"/>
      <c r="F206" s="300"/>
      <c r="G206" s="300"/>
      <c r="H206" s="300"/>
      <c r="I206" s="300"/>
      <c r="J206" s="300"/>
      <c r="K206" s="300"/>
      <c r="L206" s="300"/>
      <c r="M206" s="300"/>
      <c r="N206" s="300"/>
      <c r="O206" s="300"/>
      <c r="P206" s="300"/>
      <c r="Q206" s="300"/>
      <c r="R206" s="300"/>
      <c r="S206" s="300"/>
      <c r="T206" s="191"/>
      <c r="U206" s="300"/>
      <c r="V206" s="189"/>
    </row>
    <row r="207" spans="1:26" ht="29.1" customHeight="1">
      <c r="C207" s="190" t="s">
        <v>358</v>
      </c>
      <c r="D207" s="300"/>
      <c r="E207" s="300"/>
      <c r="F207" s="300"/>
      <c r="G207" s="300"/>
      <c r="H207" s="300"/>
      <c r="I207" s="300"/>
      <c r="J207" s="300"/>
      <c r="K207" s="300"/>
      <c r="L207" s="300"/>
      <c r="M207" s="300"/>
      <c r="N207" s="300"/>
      <c r="O207" s="300"/>
      <c r="P207" s="300"/>
      <c r="Q207" s="300"/>
      <c r="R207" s="300"/>
      <c r="S207" s="300"/>
      <c r="T207" s="191"/>
      <c r="U207" s="300"/>
      <c r="V207" s="189"/>
    </row>
    <row r="208" spans="1:26" ht="29.1" customHeight="1">
      <c r="C208" s="190" t="s">
        <v>359</v>
      </c>
      <c r="D208" s="300"/>
      <c r="E208" s="300"/>
      <c r="F208" s="300"/>
      <c r="G208" s="300"/>
      <c r="H208" s="300"/>
      <c r="I208" s="300"/>
      <c r="J208" s="300"/>
      <c r="K208" s="300"/>
      <c r="L208" s="300"/>
      <c r="M208" s="300"/>
      <c r="N208" s="300"/>
      <c r="O208" s="300"/>
      <c r="P208" s="300"/>
      <c r="Q208" s="300"/>
      <c r="R208" s="300"/>
      <c r="S208" s="300"/>
      <c r="T208" s="191"/>
      <c r="U208" s="300"/>
      <c r="V208" s="189"/>
    </row>
    <row r="209" spans="3:22" ht="29.1" customHeight="1">
      <c r="C209" s="190" t="s">
        <v>360</v>
      </c>
      <c r="D209" s="300"/>
      <c r="E209" s="300"/>
      <c r="F209" s="300"/>
      <c r="G209" s="300"/>
      <c r="H209" s="300"/>
      <c r="I209" s="300"/>
      <c r="J209" s="300"/>
      <c r="K209" s="300"/>
      <c r="L209" s="300"/>
      <c r="M209" s="300"/>
      <c r="N209" s="300"/>
      <c r="O209" s="300"/>
      <c r="P209" s="300"/>
      <c r="Q209" s="300"/>
      <c r="R209" s="300"/>
      <c r="S209" s="300"/>
      <c r="T209" s="191"/>
      <c r="U209" s="300"/>
      <c r="V209" s="189"/>
    </row>
    <row r="210" spans="3:22" ht="29.1" customHeight="1">
      <c r="C210" s="190" t="s">
        <v>361</v>
      </c>
      <c r="D210" s="300"/>
      <c r="E210" s="300"/>
      <c r="F210" s="300"/>
      <c r="G210" s="300"/>
      <c r="H210" s="300"/>
      <c r="I210" s="300"/>
      <c r="J210" s="300"/>
      <c r="K210" s="300"/>
      <c r="L210" s="300"/>
      <c r="M210" s="300"/>
      <c r="N210" s="300"/>
      <c r="O210" s="300"/>
      <c r="P210" s="300"/>
      <c r="Q210" s="300"/>
      <c r="R210" s="300"/>
      <c r="S210" s="300"/>
      <c r="T210" s="191"/>
      <c r="U210" s="300"/>
      <c r="V210" s="189"/>
    </row>
    <row r="211" spans="3:22" ht="29.1" customHeight="1">
      <c r="C211" s="190" t="s">
        <v>378</v>
      </c>
      <c r="D211" s="300"/>
      <c r="E211" s="300"/>
      <c r="F211" s="300"/>
      <c r="G211" s="300"/>
      <c r="H211" s="300"/>
      <c r="I211" s="300"/>
      <c r="J211" s="300"/>
      <c r="K211" s="300"/>
      <c r="L211" s="300"/>
      <c r="M211" s="300"/>
      <c r="N211" s="300"/>
      <c r="O211" s="300"/>
      <c r="P211" s="300"/>
      <c r="Q211" s="300"/>
      <c r="R211" s="300"/>
      <c r="S211" s="300"/>
      <c r="T211" s="191"/>
      <c r="U211" s="300"/>
      <c r="V211" s="189"/>
    </row>
    <row r="212" spans="3:22" ht="29.1" customHeight="1">
      <c r="C212" s="190" t="s">
        <v>379</v>
      </c>
      <c r="D212" s="300"/>
      <c r="E212" s="300"/>
      <c r="F212" s="300"/>
      <c r="G212" s="300"/>
      <c r="H212" s="300"/>
      <c r="I212" s="300"/>
      <c r="J212" s="300"/>
      <c r="K212" s="300"/>
      <c r="L212" s="300"/>
      <c r="M212" s="300"/>
      <c r="N212" s="300"/>
      <c r="O212" s="300"/>
      <c r="P212" s="300"/>
      <c r="Q212" s="300"/>
      <c r="R212" s="300"/>
      <c r="S212" s="300"/>
      <c r="T212" s="191"/>
      <c r="U212" s="300"/>
      <c r="V212" s="189"/>
    </row>
    <row r="213" spans="3:22" ht="29.1" customHeight="1">
      <c r="C213" s="190" t="s">
        <v>382</v>
      </c>
      <c r="D213" s="300"/>
      <c r="E213" s="300"/>
      <c r="F213" s="300"/>
      <c r="G213" s="300"/>
      <c r="H213" s="300"/>
      <c r="I213" s="300"/>
      <c r="J213" s="300"/>
      <c r="K213" s="300"/>
      <c r="L213" s="300"/>
      <c r="M213" s="300"/>
      <c r="N213" s="300"/>
      <c r="O213" s="300"/>
      <c r="P213" s="300"/>
      <c r="Q213" s="300"/>
      <c r="R213" s="300"/>
      <c r="S213" s="300"/>
      <c r="T213" s="191"/>
      <c r="U213" s="300"/>
      <c r="V213" s="189"/>
    </row>
    <row r="214" spans="3:22" ht="29.1" customHeight="1">
      <c r="C214" s="190"/>
      <c r="D214" s="300"/>
      <c r="E214" s="300"/>
      <c r="F214" s="300"/>
      <c r="G214" s="300"/>
      <c r="H214" s="300"/>
      <c r="I214" s="300"/>
      <c r="J214" s="300"/>
      <c r="K214" s="300"/>
      <c r="L214" s="300"/>
      <c r="M214" s="300"/>
      <c r="N214" s="300"/>
      <c r="O214" s="300"/>
      <c r="P214" s="300"/>
      <c r="Q214" s="300"/>
      <c r="R214" s="300"/>
      <c r="S214" s="300"/>
      <c r="T214" s="191"/>
      <c r="U214" s="300"/>
      <c r="V214" s="189"/>
    </row>
    <row r="215" spans="3:22" ht="29.1" customHeight="1">
      <c r="C215" s="190"/>
      <c r="D215" s="300"/>
      <c r="E215" s="300"/>
      <c r="F215" s="300"/>
      <c r="G215" s="300"/>
      <c r="H215" s="300"/>
      <c r="I215" s="300"/>
      <c r="J215" s="300"/>
      <c r="K215" s="300"/>
      <c r="L215" s="300"/>
      <c r="M215" s="300"/>
      <c r="N215" s="300"/>
      <c r="O215" s="300"/>
      <c r="P215" s="300"/>
      <c r="Q215" s="300"/>
      <c r="R215" s="300"/>
      <c r="S215" s="300"/>
      <c r="T215" s="191"/>
      <c r="U215" s="300"/>
      <c r="V215" s="189"/>
    </row>
    <row r="216" spans="3:22" ht="29.1" customHeight="1">
      <c r="C216" s="190"/>
      <c r="D216" s="300"/>
      <c r="E216" s="300"/>
      <c r="F216" s="300"/>
      <c r="G216" s="300"/>
      <c r="H216" s="300"/>
      <c r="I216" s="300"/>
      <c r="J216" s="300"/>
      <c r="K216" s="300"/>
      <c r="L216" s="300"/>
      <c r="M216" s="300"/>
      <c r="N216" s="300"/>
      <c r="O216" s="300"/>
      <c r="P216" s="300"/>
      <c r="Q216" s="300"/>
      <c r="R216" s="300"/>
      <c r="S216" s="300"/>
      <c r="T216" s="191"/>
      <c r="U216" s="300"/>
      <c r="V216" s="189"/>
    </row>
    <row r="217" spans="3:22" ht="29.1" customHeight="1">
      <c r="C217" s="190"/>
      <c r="D217" s="300"/>
      <c r="E217" s="300"/>
      <c r="F217" s="300"/>
      <c r="G217" s="300"/>
      <c r="H217" s="300"/>
      <c r="I217" s="300"/>
      <c r="J217" s="300"/>
      <c r="K217" s="300"/>
      <c r="L217" s="300"/>
      <c r="M217" s="300"/>
      <c r="N217" s="300"/>
      <c r="O217" s="300"/>
      <c r="P217" s="300"/>
      <c r="Q217" s="300"/>
      <c r="R217" s="300"/>
      <c r="S217" s="300"/>
      <c r="T217" s="191"/>
      <c r="U217" s="300"/>
      <c r="V217" s="189"/>
    </row>
    <row r="218" spans="3:22" ht="29.1" customHeight="1">
      <c r="C218" s="190"/>
      <c r="D218" s="300"/>
      <c r="E218" s="300"/>
      <c r="F218" s="300"/>
      <c r="G218" s="300"/>
      <c r="H218" s="300"/>
      <c r="I218" s="300"/>
      <c r="J218" s="300"/>
      <c r="K218" s="300"/>
      <c r="L218" s="300"/>
      <c r="M218" s="300"/>
      <c r="N218" s="300"/>
      <c r="O218" s="300"/>
      <c r="P218" s="300"/>
      <c r="Q218" s="300"/>
      <c r="R218" s="300"/>
      <c r="S218" s="300"/>
      <c r="T218" s="191"/>
      <c r="U218" s="300"/>
      <c r="V218" s="189"/>
    </row>
    <row r="219" spans="3:22" ht="29.1" customHeight="1">
      <c r="C219" s="190"/>
      <c r="D219" s="300"/>
      <c r="E219" s="300"/>
      <c r="F219" s="300"/>
      <c r="G219" s="300"/>
      <c r="H219" s="300"/>
      <c r="I219" s="300"/>
      <c r="J219" s="300"/>
      <c r="K219" s="300"/>
      <c r="L219" s="300"/>
      <c r="M219" s="300"/>
      <c r="N219" s="300"/>
      <c r="O219" s="300"/>
      <c r="P219" s="300"/>
      <c r="Q219" s="300"/>
      <c r="R219" s="300"/>
      <c r="S219" s="300"/>
      <c r="T219" s="191"/>
      <c r="U219" s="300"/>
      <c r="V219" s="189"/>
    </row>
    <row r="220" spans="3:22" ht="29.1" customHeight="1">
      <c r="C220" s="190"/>
      <c r="D220" s="300"/>
      <c r="E220" s="300"/>
      <c r="F220" s="300"/>
      <c r="G220" s="300"/>
      <c r="H220" s="300"/>
      <c r="I220" s="300"/>
      <c r="J220" s="300"/>
      <c r="K220" s="300"/>
      <c r="L220" s="300"/>
      <c r="M220" s="300"/>
      <c r="N220" s="300"/>
      <c r="O220" s="300"/>
      <c r="P220" s="300"/>
      <c r="Q220" s="300"/>
      <c r="R220" s="300"/>
      <c r="S220" s="300"/>
      <c r="T220" s="191"/>
      <c r="U220" s="300"/>
      <c r="V220" s="189"/>
    </row>
    <row r="221" spans="3:22" ht="29.1" customHeight="1">
      <c r="C221" s="190"/>
      <c r="D221" s="300"/>
      <c r="E221" s="300"/>
      <c r="F221" s="300"/>
      <c r="G221" s="300"/>
      <c r="H221" s="300"/>
      <c r="I221" s="300"/>
      <c r="J221" s="300"/>
      <c r="K221" s="300"/>
      <c r="L221" s="300"/>
      <c r="M221" s="300"/>
      <c r="N221" s="300"/>
      <c r="O221" s="300"/>
      <c r="P221" s="300"/>
      <c r="Q221" s="300"/>
      <c r="R221" s="300"/>
      <c r="S221" s="300"/>
      <c r="T221" s="191"/>
      <c r="U221" s="300"/>
      <c r="V221" s="189"/>
    </row>
    <row r="222" spans="3:22" ht="29.1" customHeight="1">
      <c r="C222" s="192"/>
      <c r="D222" s="193"/>
      <c r="E222" s="193"/>
      <c r="F222" s="193"/>
      <c r="G222" s="193"/>
      <c r="H222" s="193"/>
      <c r="I222" s="193"/>
      <c r="J222" s="193"/>
      <c r="K222" s="193"/>
      <c r="L222" s="193"/>
      <c r="M222" s="193"/>
      <c r="N222" s="193"/>
      <c r="O222" s="193"/>
      <c r="P222" s="193"/>
      <c r="Q222" s="193"/>
      <c r="R222" s="193"/>
      <c r="S222" s="193"/>
      <c r="T222" s="194"/>
      <c r="U222" s="300"/>
      <c r="V222" s="189"/>
    </row>
    <row r="223" spans="3:22" ht="29.1" customHeight="1">
      <c r="C223" s="300"/>
      <c r="D223" s="300"/>
      <c r="E223" s="300"/>
      <c r="F223" s="300"/>
      <c r="G223" s="300"/>
      <c r="H223" s="300"/>
      <c r="I223" s="300"/>
      <c r="J223" s="300"/>
      <c r="K223" s="300"/>
      <c r="L223" s="300"/>
      <c r="M223" s="300"/>
      <c r="N223" s="300"/>
      <c r="O223" s="300"/>
      <c r="P223" s="300"/>
      <c r="Q223" s="300"/>
      <c r="R223" s="300"/>
      <c r="S223" s="300"/>
      <c r="T223" s="300"/>
      <c r="U223" s="300"/>
      <c r="V223" s="189"/>
    </row>
    <row r="224" spans="3:22" ht="29.1" customHeight="1">
      <c r="C224" s="300"/>
      <c r="D224" s="300"/>
      <c r="E224" s="300"/>
      <c r="F224" s="300"/>
      <c r="G224" s="300"/>
      <c r="H224" s="300"/>
      <c r="I224" s="300"/>
      <c r="J224" s="300"/>
      <c r="K224" s="300"/>
      <c r="L224" s="300"/>
      <c r="M224" s="300"/>
      <c r="N224" s="193"/>
      <c r="O224" s="300"/>
      <c r="P224" s="300"/>
      <c r="Q224" s="300"/>
      <c r="R224" s="300"/>
      <c r="S224" s="300"/>
      <c r="T224" s="300"/>
      <c r="U224" s="300"/>
      <c r="V224" s="189"/>
    </row>
    <row r="225" spans="3:22" ht="29.1" customHeight="1">
      <c r="C225" s="300"/>
      <c r="D225" s="300"/>
      <c r="E225" s="300"/>
      <c r="F225" s="300"/>
      <c r="G225" s="300"/>
      <c r="H225" s="300"/>
      <c r="I225" s="300"/>
      <c r="J225" s="300"/>
      <c r="K225" s="300"/>
      <c r="L225" s="300"/>
      <c r="M225" s="300"/>
      <c r="N225" s="195"/>
      <c r="O225" s="300"/>
      <c r="P225" s="300"/>
      <c r="Q225" s="300"/>
      <c r="R225" s="300"/>
      <c r="S225" s="300"/>
      <c r="T225" s="300"/>
      <c r="U225" s="300"/>
      <c r="V225" s="189"/>
    </row>
    <row r="226" spans="3:22" ht="29.1" customHeight="1">
      <c r="C226" s="196"/>
      <c r="D226" s="196"/>
      <c r="E226" s="196"/>
      <c r="F226" s="196"/>
      <c r="G226" s="196"/>
      <c r="H226" s="196"/>
      <c r="I226" s="196"/>
      <c r="J226" s="196"/>
      <c r="K226" s="196"/>
      <c r="L226" s="196"/>
      <c r="M226" s="196"/>
      <c r="N226" s="196"/>
      <c r="O226" s="196"/>
      <c r="P226" s="196"/>
      <c r="Q226" s="196"/>
      <c r="R226" s="196"/>
      <c r="S226" s="196"/>
      <c r="T226" s="196"/>
      <c r="U226" s="196"/>
      <c r="V226" s="189"/>
    </row>
    <row r="227" spans="3:22" ht="18" customHeight="1">
      <c r="C227" s="196"/>
      <c r="D227" s="196"/>
      <c r="E227" s="196"/>
      <c r="F227" s="196"/>
      <c r="G227" s="196"/>
      <c r="H227" s="196"/>
      <c r="I227" s="196"/>
      <c r="J227" s="196"/>
      <c r="K227" s="196"/>
      <c r="L227" s="196"/>
      <c r="M227" s="196"/>
      <c r="N227" s="196"/>
      <c r="O227" s="196"/>
      <c r="P227" s="196"/>
      <c r="Q227" s="196"/>
      <c r="R227" s="196"/>
      <c r="S227" s="196"/>
      <c r="T227" s="196"/>
      <c r="U227" s="196"/>
      <c r="V227" s="189"/>
    </row>
    <row r="228" spans="3:22" ht="18" customHeight="1">
      <c r="C228" s="196"/>
      <c r="D228" s="196"/>
      <c r="E228" s="196"/>
      <c r="F228" s="196"/>
      <c r="G228" s="196"/>
      <c r="H228" s="196"/>
      <c r="I228" s="196"/>
      <c r="J228" s="196"/>
      <c r="K228" s="196"/>
      <c r="L228" s="196"/>
      <c r="M228" s="196"/>
      <c r="N228" s="196"/>
      <c r="O228" s="196"/>
      <c r="P228" s="196"/>
      <c r="Q228" s="196"/>
      <c r="R228" s="196"/>
      <c r="S228" s="196"/>
      <c r="T228" s="196"/>
      <c r="U228" s="196"/>
      <c r="V228" s="189"/>
    </row>
    <row r="229" spans="3:22" ht="15.75" customHeight="1">
      <c r="C229" s="196"/>
      <c r="D229" s="196"/>
      <c r="E229" s="196"/>
      <c r="F229" s="196"/>
      <c r="G229" s="196"/>
      <c r="H229" s="196"/>
      <c r="I229" s="196"/>
      <c r="J229" s="196"/>
      <c r="K229" s="196"/>
      <c r="L229" s="196"/>
      <c r="M229" s="196"/>
      <c r="N229" s="196"/>
      <c r="O229" s="196"/>
      <c r="P229" s="196"/>
      <c r="Q229" s="196"/>
      <c r="R229" s="196"/>
      <c r="S229" s="196"/>
      <c r="T229" s="196"/>
      <c r="U229" s="196"/>
      <c r="V229" s="189"/>
    </row>
    <row r="230" spans="3:22" ht="15.75" customHeight="1">
      <c r="C230" s="196"/>
      <c r="D230" s="196"/>
      <c r="E230" s="196"/>
      <c r="F230" s="196"/>
      <c r="G230" s="196"/>
      <c r="H230" s="196"/>
      <c r="I230" s="196"/>
      <c r="J230" s="196"/>
      <c r="K230" s="196"/>
      <c r="L230" s="196"/>
      <c r="M230" s="196"/>
      <c r="N230" s="196"/>
      <c r="O230" s="196"/>
      <c r="P230" s="196"/>
      <c r="Q230" s="196"/>
      <c r="R230" s="196"/>
      <c r="S230" s="196"/>
      <c r="T230" s="196"/>
      <c r="U230" s="196"/>
      <c r="V230" s="189"/>
    </row>
    <row r="231" spans="3:22" ht="15.75" customHeight="1"/>
  </sheetData>
  <mergeCells count="24">
    <mergeCell ref="B48:B49"/>
    <mergeCell ref="B50:B51"/>
    <mergeCell ref="B52:B55"/>
    <mergeCell ref="B90:B99"/>
    <mergeCell ref="AB2:AC2"/>
    <mergeCell ref="B7:B23"/>
    <mergeCell ref="B24:B30"/>
    <mergeCell ref="D3:I3"/>
    <mergeCell ref="K3:M3"/>
    <mergeCell ref="B58:B62"/>
    <mergeCell ref="B65:B70"/>
    <mergeCell ref="B73:B81"/>
    <mergeCell ref="B84:B87"/>
    <mergeCell ref="S3:T3"/>
    <mergeCell ref="B31:B47"/>
    <mergeCell ref="B160:B166"/>
    <mergeCell ref="B169:B176"/>
    <mergeCell ref="B179:B185"/>
    <mergeCell ref="B102:B109"/>
    <mergeCell ref="B112:B117"/>
    <mergeCell ref="B120:B123"/>
    <mergeCell ref="B154:B157"/>
    <mergeCell ref="B126:B141"/>
    <mergeCell ref="B142:B147"/>
  </mergeCells>
  <phoneticPr fontId="2"/>
  <conditionalFormatting sqref="E7:E195 I7:I195 M7:M195 Q7:Q195 U7:U195">
    <cfRule type="expression" dxfId="0" priority="4">
      <formula>E7&gt;D7</formula>
    </cfRule>
  </conditionalFormatting>
  <dataValidations count="2">
    <dataValidation type="date" errorStyle="warning" operator="greaterThanOrEqual" allowBlank="1" showInputMessage="1" showErrorMessage="1" errorTitle="折込日注意" error="このファイルは4/1より以降用のﾌｧｲﾙです。もう一度日付の確認をして下さい。" sqref="P2:Q2 S2" xr:uid="{5584C2A6-754E-46E5-81B0-3CB12E6E1669}">
      <formula1>40634</formula1>
    </dataValidation>
    <dataValidation imeMode="off" allowBlank="1" sqref="W170:W177 W146 W155:W156 I161:J161 I154:J154 V157 E169:F176 Q160:R165 I169:J169 Q169:R169 E192:F192 Q188:R188 E188:F188 Q182:R183 I180:J180 E160:F166 R192:R193 M112:N117 I84:J88 U84:V88 Q84:R88 E84:F88 M84:N88 E112:F117 I112:J117 W54:W55 Q112:R117 U112:W117 E102:F109 E126 U126:V128 W84:W87 W61:W62 W58:W59 W126 W161:W167 W128 W130 W132:W144 W148 W193 U65:W70 Q65:R70 I65:J70 U73:V82 Q73:R82 W73:W81 E71 M73:N82 I73:J82 U90:W99 Q90:R99 E90:F100 I90:J99 M90:N99 U102:W109 Q102:R109 V128:V139 I102:J109 M102:N109 F126:F127 W180:W186 I58:J63 Q150:R151 Q154:R157 E154:F157 U154:U157 E179:F185 M7:N56 Q58:R63 U58:V62 M58:N63 E58:F63 W31:W42 W49:W52 W7:W24 M150:M151 N151:N152 M142 M126:N141 N142:N143 M183:N183 M154:N154 M169:N169 M188:N188 U175:V175 U160:V162 U193:V194 T169:V169 U180:V180 E150:F151 U188:V189 W189:W190 U150:V151 W151:W152 V154:V155 E65:F70 U7:V56 I7:J56 Q7:R56 E7:F56 E120:F123 U120:W123 Q120:R123 I120:J123 N147 I126:J147 E128:F147 Q126:R147 U129:U139 U140:V147 E73:F82" xr:uid="{297842F9-2129-4697-9F87-44E9608CDA97}"/>
  </dataValidations>
  <printOptions horizontalCentered="1"/>
  <pageMargins left="0" right="0" top="0.31496062992125984" bottom="0.43307086614173229" header="0" footer="0"/>
  <pageSetup paperSize="9" scale="48" fitToHeight="0" orientation="portrait" r:id="rId1"/>
  <headerFooter alignWithMargins="0">
    <oddHeader>&amp;L[オリコミ広告部数表]  （株）長崎新聞折込センター　〒854-0065長崎県諫早市津久葉町99-45　TEL0957-25-6288　FAX0957-25-6282</oddHeader>
    <oddFooter xml:space="preserve">&amp;L&amp;"Meiryo UI,標準"&amp;10※各紙(A-朝日、M-毎日、Y-読売、N-西日本、S-産経、K-日本経済)のついている販売店は複数の新聞取り扱い店です。＊が付いている販売店はすべて含んだ合販店です。　
合販店の媒体指定はできかねます。&amp;"Meiryo UI,太字"※行政区域と販売店区域は一致しているとは限りません(一部の販売店は行政区域をまたがるエリアもあります。)&amp;R&amp;"Meiryo UI,標準"&amp;10 ２０２４年１０月改訂部数表
2024年11月一部改訂
</oddFooter>
  </headerFooter>
  <rowBreaks count="3" manualBreakCount="3">
    <brk id="63" min="1" max="20" man="1"/>
    <brk id="118" min="1" max="20" man="1"/>
    <brk id="167" min="1" max="20" man="1"/>
  </rowBreaks>
  <colBreaks count="1" manualBreakCount="1">
    <brk id="2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市郡別一覧</vt:lpstr>
      <vt:lpstr>部数表</vt:lpstr>
      <vt:lpstr>部数表!OLE_LINK1</vt:lpstr>
      <vt:lpstr>市郡別一覧!Print_Area</vt:lpstr>
      <vt:lpstr>部数表!Print_Area</vt:lpstr>
      <vt:lpstr>部数表!Print_Titles</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義文 種村</cp:lastModifiedBy>
  <cp:lastPrinted>2024-11-26T00:43:35Z</cp:lastPrinted>
  <dcterms:created xsi:type="dcterms:W3CDTF">2013-09-20T08:02:31Z</dcterms:created>
  <dcterms:modified xsi:type="dcterms:W3CDTF">2024-11-26T00:47:44Z</dcterms:modified>
</cp:coreProperties>
</file>